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65" yWindow="15" windowWidth="17400" windowHeight="6120" tabRatio="870"/>
  </bookViews>
  <sheets>
    <sheet name="P Wieniecka&gt;Przemysłowa" sheetId="1" r:id="rId1"/>
    <sheet name="P Przemysłowa&gt;Wieniecka" sheetId="9" r:id="rId2"/>
    <sheet name="S Wieniecka&gt;Przemysłowa" sheetId="14" r:id="rId3"/>
    <sheet name="S Przemysłowa&gt;Wieniecka" sheetId="15" r:id="rId4"/>
    <sheet name="N Wieniecka&gt;Przemysłowa" sheetId="16" r:id="rId5"/>
    <sheet name="N Przemysłowa&gt;Wieniecka" sheetId="17" r:id="rId6"/>
  </sheets>
  <definedNames>
    <definedName name="_xlnm.Print_Area" localSheetId="5">'N Przemysłowa&gt;Wieniecka'!$A$6:$U$193</definedName>
    <definedName name="_xlnm.Print_Area" localSheetId="4">'N Wieniecka&gt;Przemysłowa'!$A$6:$T$187</definedName>
    <definedName name="_xlnm.Print_Area" localSheetId="1">'P Przemysłowa&gt;Wieniecka'!$A$6:$U$235</definedName>
    <definedName name="_xlnm.Print_Area" localSheetId="0">'P Wieniecka&gt;Przemysłowa'!$A$6:$T$229</definedName>
    <definedName name="_xlnm.Print_Area" localSheetId="3">'S Przemysłowa&gt;Wieniecka'!$A$6:$U$193</definedName>
    <definedName name="_xlnm.Print_Area" localSheetId="2">'S Wieniecka&gt;Przemysłowa'!$A$6:$T$187</definedName>
    <definedName name="_xlnm.Print_Titles" localSheetId="5">'N Przemysłowa&gt;Wieniecka'!$1:$5</definedName>
    <definedName name="_xlnm.Print_Titles" localSheetId="4">'N Wieniecka&gt;Przemysłowa'!$1:$5</definedName>
    <definedName name="_xlnm.Print_Titles" localSheetId="1">'P Przemysłowa&gt;Wieniecka'!$1:$5</definedName>
    <definedName name="_xlnm.Print_Titles" localSheetId="0">'P Wieniecka&gt;Przemysłowa'!$1:$5</definedName>
    <definedName name="_xlnm.Print_Titles" localSheetId="3">'S Przemysłowa&gt;Wieniecka'!$1:$5</definedName>
    <definedName name="_xlnm.Print_Titles" localSheetId="2">'S Wieniecka&gt;Przemysłowa'!$1:$5</definedName>
  </definedNames>
  <calcPr calcId="145621"/>
</workbook>
</file>

<file path=xl/calcChain.xml><?xml version="1.0" encoding="utf-8"?>
<calcChain xmlns="http://schemas.openxmlformats.org/spreadsheetml/2006/main">
  <c r="U183" i="9" l="1"/>
  <c r="U123" i="9"/>
  <c r="U159" i="17" l="1"/>
  <c r="U147" i="17"/>
  <c r="U135" i="17"/>
  <c r="K112" i="17"/>
  <c r="K70" i="17"/>
  <c r="K58" i="17"/>
  <c r="K34" i="17"/>
  <c r="K22" i="17"/>
  <c r="K40" i="16"/>
  <c r="K28" i="16"/>
  <c r="K16" i="16"/>
  <c r="U21" i="15"/>
  <c r="U9" i="15"/>
  <c r="U51" i="15"/>
  <c r="U177" i="15"/>
  <c r="U97" i="15"/>
  <c r="T45" i="14"/>
  <c r="T99" i="14"/>
  <c r="T87" i="14"/>
  <c r="T63" i="14"/>
  <c r="C28" i="14"/>
  <c r="C16" i="14"/>
  <c r="T147" i="1" l="1"/>
  <c r="T171" i="1"/>
  <c r="T69" i="1"/>
  <c r="T45" i="1"/>
  <c r="U75" i="9"/>
  <c r="U57" i="9"/>
  <c r="U111" i="9"/>
  <c r="U99" i="9"/>
  <c r="U231" i="9"/>
  <c r="U219" i="9"/>
  <c r="U207" i="9"/>
  <c r="U195" i="9"/>
  <c r="G178" i="9"/>
  <c r="U159" i="9"/>
  <c r="U141" i="9"/>
  <c r="G142" i="9"/>
  <c r="C226" i="9"/>
  <c r="U213" i="9"/>
  <c r="G214" i="9"/>
  <c r="G70" i="9"/>
  <c r="G202" i="9"/>
  <c r="U189" i="9"/>
  <c r="G190" i="9"/>
  <c r="U171" i="9"/>
  <c r="G172" i="9"/>
  <c r="U153" i="9"/>
  <c r="C154" i="9"/>
  <c r="C86" i="17"/>
  <c r="D86" i="17" s="1"/>
  <c r="E86" i="17" s="1"/>
  <c r="F86" i="17" s="1"/>
  <c r="I86" i="17" s="1"/>
  <c r="J86" i="17" s="1"/>
  <c r="K86" i="17" s="1"/>
  <c r="L86" i="17" s="1"/>
  <c r="M86" i="17" s="1"/>
  <c r="N86" i="17" s="1"/>
  <c r="O86" i="17" s="1"/>
  <c r="P86" i="17" s="1"/>
  <c r="Q86" i="17" s="1"/>
  <c r="R86" i="17" s="1"/>
  <c r="S86" i="17" s="1"/>
  <c r="T86" i="17" s="1"/>
  <c r="C80" i="17"/>
  <c r="D80" i="17" s="1"/>
  <c r="E80" i="17" s="1"/>
  <c r="F80" i="17" s="1"/>
  <c r="I80" i="17" s="1"/>
  <c r="J80" i="17" s="1"/>
  <c r="K80" i="17" s="1"/>
  <c r="L80" i="17" s="1"/>
  <c r="M80" i="17" s="1"/>
  <c r="N80" i="17" s="1"/>
  <c r="O80" i="17" s="1"/>
  <c r="P80" i="17" s="1"/>
  <c r="Q80" i="17" s="1"/>
  <c r="R80" i="17" s="1"/>
  <c r="S80" i="17" s="1"/>
  <c r="T80" i="17" s="1"/>
  <c r="C74" i="17"/>
  <c r="D74" i="17" s="1"/>
  <c r="E74" i="17" s="1"/>
  <c r="F74" i="17" s="1"/>
  <c r="I74" i="17" s="1"/>
  <c r="J74" i="17" s="1"/>
  <c r="K74" i="17" s="1"/>
  <c r="L74" i="17" s="1"/>
  <c r="M74" i="17" s="1"/>
  <c r="N74" i="17" s="1"/>
  <c r="O74" i="17" s="1"/>
  <c r="P74" i="17" s="1"/>
  <c r="Q74" i="17" s="1"/>
  <c r="R74" i="17" s="1"/>
  <c r="S74" i="17" s="1"/>
  <c r="T74" i="17" s="1"/>
  <c r="C68" i="17"/>
  <c r="D68" i="17" s="1"/>
  <c r="E68" i="17" s="1"/>
  <c r="F68" i="17" s="1"/>
  <c r="I68" i="17" s="1"/>
  <c r="C62" i="17"/>
  <c r="D62" i="17" s="1"/>
  <c r="E62" i="17" s="1"/>
  <c r="F62" i="17" s="1"/>
  <c r="I62" i="17" s="1"/>
  <c r="J62" i="17" s="1"/>
  <c r="K62" i="17" s="1"/>
  <c r="L62" i="17" s="1"/>
  <c r="M62" i="17" s="1"/>
  <c r="N62" i="17" s="1"/>
  <c r="O62" i="17" s="1"/>
  <c r="P62" i="17" s="1"/>
  <c r="Q62" i="17" s="1"/>
  <c r="R62" i="17" s="1"/>
  <c r="S62" i="17" s="1"/>
  <c r="T62" i="17" s="1"/>
  <c r="C56" i="17"/>
  <c r="D56" i="17" s="1"/>
  <c r="E56" i="17" s="1"/>
  <c r="F56" i="17" s="1"/>
  <c r="I56" i="17" s="1"/>
  <c r="J56" i="17" s="1"/>
  <c r="K56" i="17" s="1"/>
  <c r="L56" i="17" s="1"/>
  <c r="M56" i="17" s="1"/>
  <c r="N56" i="17" s="1"/>
  <c r="O56" i="17" s="1"/>
  <c r="P56" i="17" s="1"/>
  <c r="Q56" i="17" s="1"/>
  <c r="R56" i="17" s="1"/>
  <c r="S56" i="17" s="1"/>
  <c r="T56" i="17" s="1"/>
  <c r="C50" i="17"/>
  <c r="D50" i="17" s="1"/>
  <c r="C44" i="17"/>
  <c r="D44" i="17" s="1"/>
  <c r="E44" i="17" s="1"/>
  <c r="F44" i="17" s="1"/>
  <c r="I44" i="17" s="1"/>
  <c r="C38" i="17"/>
  <c r="D38" i="17" s="1"/>
  <c r="E38" i="17" s="1"/>
  <c r="F38" i="17" s="1"/>
  <c r="I38" i="17" s="1"/>
  <c r="S193" i="17"/>
  <c r="R193" i="17"/>
  <c r="Q193" i="17"/>
  <c r="P193" i="17"/>
  <c r="O193" i="17"/>
  <c r="N193" i="17"/>
  <c r="M193" i="17"/>
  <c r="L193" i="17"/>
  <c r="K193" i="17"/>
  <c r="J193" i="17"/>
  <c r="I193" i="17"/>
  <c r="H193" i="17"/>
  <c r="G193" i="17"/>
  <c r="F193" i="17"/>
  <c r="E193" i="17"/>
  <c r="D193" i="17"/>
  <c r="C193" i="17"/>
  <c r="T192" i="17"/>
  <c r="S192" i="17"/>
  <c r="R192" i="17"/>
  <c r="Q192" i="17"/>
  <c r="P192" i="17"/>
  <c r="O192" i="17"/>
  <c r="N192" i="17"/>
  <c r="M192" i="17"/>
  <c r="L192" i="17"/>
  <c r="K192" i="17"/>
  <c r="J192" i="17"/>
  <c r="I192" i="17"/>
  <c r="H192" i="17"/>
  <c r="G192" i="17"/>
  <c r="F192" i="17"/>
  <c r="E192" i="17"/>
  <c r="D192" i="17"/>
  <c r="Q190" i="17"/>
  <c r="O190" i="17"/>
  <c r="G188" i="17"/>
  <c r="U187" i="17"/>
  <c r="Q184" i="17"/>
  <c r="O184" i="17"/>
  <c r="C182" i="17"/>
  <c r="D182" i="17" s="1"/>
  <c r="E182" i="17" s="1"/>
  <c r="F182" i="17" s="1"/>
  <c r="I182" i="17" s="1"/>
  <c r="J182" i="17" s="1"/>
  <c r="L182" i="17" s="1"/>
  <c r="M182" i="17" s="1"/>
  <c r="N182" i="17" s="1"/>
  <c r="O182" i="17" s="1"/>
  <c r="P182" i="17" s="1"/>
  <c r="Q182" i="17" s="1"/>
  <c r="R182" i="17" s="1"/>
  <c r="S182" i="17" s="1"/>
  <c r="T182" i="17" s="1"/>
  <c r="U181" i="17"/>
  <c r="Q178" i="17"/>
  <c r="O178" i="17"/>
  <c r="G176" i="17"/>
  <c r="U175" i="17"/>
  <c r="Q172" i="17"/>
  <c r="O172" i="17"/>
  <c r="K172" i="17"/>
  <c r="G170" i="17"/>
  <c r="H170" i="17" s="1"/>
  <c r="I170" i="17" s="1"/>
  <c r="J170" i="17" s="1"/>
  <c r="K170" i="17" s="1"/>
  <c r="L170" i="17" s="1"/>
  <c r="M170" i="17" s="1"/>
  <c r="N170" i="17" s="1"/>
  <c r="O170" i="17" s="1"/>
  <c r="P170" i="17" s="1"/>
  <c r="Q170" i="17" s="1"/>
  <c r="R170" i="17" s="1"/>
  <c r="S170" i="17" s="1"/>
  <c r="T170" i="17" s="1"/>
  <c r="U169" i="17"/>
  <c r="Q166" i="17"/>
  <c r="O166" i="17"/>
  <c r="K166" i="17"/>
  <c r="G164" i="17"/>
  <c r="H164" i="17" s="1"/>
  <c r="I164" i="17" s="1"/>
  <c r="J164" i="17" s="1"/>
  <c r="K164" i="17" s="1"/>
  <c r="L164" i="17" s="1"/>
  <c r="M164" i="17" s="1"/>
  <c r="N164" i="17" s="1"/>
  <c r="O164" i="17" s="1"/>
  <c r="P164" i="17" s="1"/>
  <c r="Q164" i="17" s="1"/>
  <c r="R164" i="17" s="1"/>
  <c r="S164" i="17" s="1"/>
  <c r="T164" i="17" s="1"/>
  <c r="U163" i="17"/>
  <c r="Q160" i="17"/>
  <c r="K160" i="17"/>
  <c r="G158" i="17"/>
  <c r="H158" i="17" s="1"/>
  <c r="I158" i="17" s="1"/>
  <c r="J158" i="17" s="1"/>
  <c r="K158" i="17" s="1"/>
  <c r="L158" i="17" s="1"/>
  <c r="M158" i="17" s="1"/>
  <c r="N158" i="17" s="1"/>
  <c r="O158" i="17" s="1"/>
  <c r="P158" i="17" s="1"/>
  <c r="Q158" i="17" s="1"/>
  <c r="R158" i="17" s="1"/>
  <c r="S158" i="17" s="1"/>
  <c r="T158" i="17" s="1"/>
  <c r="U157" i="17"/>
  <c r="Q154" i="17"/>
  <c r="O154" i="17"/>
  <c r="K154" i="17"/>
  <c r="G152" i="17"/>
  <c r="U151" i="17"/>
  <c r="Q148" i="17"/>
  <c r="G146" i="17"/>
  <c r="H146" i="17" s="1"/>
  <c r="I146" i="17" s="1"/>
  <c r="J146" i="17" s="1"/>
  <c r="K146" i="17" s="1"/>
  <c r="L146" i="17" s="1"/>
  <c r="M146" i="17" s="1"/>
  <c r="N146" i="17" s="1"/>
  <c r="O146" i="17" s="1"/>
  <c r="P146" i="17" s="1"/>
  <c r="Q146" i="17" s="1"/>
  <c r="R146" i="17" s="1"/>
  <c r="S146" i="17" s="1"/>
  <c r="T146" i="17" s="1"/>
  <c r="U145" i="17"/>
  <c r="Q142" i="17"/>
  <c r="O142" i="17"/>
  <c r="K142" i="17"/>
  <c r="G140" i="17"/>
  <c r="H140" i="17" s="1"/>
  <c r="I140" i="17" s="1"/>
  <c r="J140" i="17" s="1"/>
  <c r="K140" i="17" s="1"/>
  <c r="L140" i="17" s="1"/>
  <c r="M140" i="17" s="1"/>
  <c r="N140" i="17" s="1"/>
  <c r="O140" i="17" s="1"/>
  <c r="P140" i="17" s="1"/>
  <c r="Q140" i="17" s="1"/>
  <c r="R140" i="17" s="1"/>
  <c r="S140" i="17" s="1"/>
  <c r="T140" i="17" s="1"/>
  <c r="U139" i="17"/>
  <c r="Q136" i="17"/>
  <c r="O136" i="17"/>
  <c r="K136" i="17"/>
  <c r="G134" i="17"/>
  <c r="H134" i="17" s="1"/>
  <c r="I134" i="17" s="1"/>
  <c r="J134" i="17" s="1"/>
  <c r="K134" i="17" s="1"/>
  <c r="L134" i="17" s="1"/>
  <c r="M134" i="17" s="1"/>
  <c r="N134" i="17" s="1"/>
  <c r="O134" i="17" s="1"/>
  <c r="P134" i="17" s="1"/>
  <c r="Q134" i="17" s="1"/>
  <c r="R134" i="17" s="1"/>
  <c r="S134" i="17" s="1"/>
  <c r="T134" i="17" s="1"/>
  <c r="U133" i="17"/>
  <c r="Q130" i="17"/>
  <c r="O130" i="17"/>
  <c r="K130" i="17"/>
  <c r="G128" i="17"/>
  <c r="U127" i="17"/>
  <c r="Q124" i="17"/>
  <c r="O124" i="17"/>
  <c r="K124" i="17"/>
  <c r="G122" i="17"/>
  <c r="H122" i="17" s="1"/>
  <c r="I122" i="17" s="1"/>
  <c r="J122" i="17" s="1"/>
  <c r="K122" i="17" s="1"/>
  <c r="L122" i="17" s="1"/>
  <c r="M122" i="17" s="1"/>
  <c r="N122" i="17" s="1"/>
  <c r="O122" i="17" s="1"/>
  <c r="P122" i="17" s="1"/>
  <c r="Q122" i="17" s="1"/>
  <c r="R122" i="17" s="1"/>
  <c r="S122" i="17" s="1"/>
  <c r="T122" i="17" s="1"/>
  <c r="U121" i="17"/>
  <c r="Q118" i="17"/>
  <c r="O118" i="17"/>
  <c r="K118" i="17"/>
  <c r="G116" i="17"/>
  <c r="H116" i="17" s="1"/>
  <c r="I116" i="17" s="1"/>
  <c r="J116" i="17" s="1"/>
  <c r="K116" i="17" s="1"/>
  <c r="L116" i="17" s="1"/>
  <c r="M116" i="17" s="1"/>
  <c r="N116" i="17" s="1"/>
  <c r="O116" i="17" s="1"/>
  <c r="P116" i="17" s="1"/>
  <c r="Q116" i="17" s="1"/>
  <c r="R116" i="17" s="1"/>
  <c r="S116" i="17" s="1"/>
  <c r="T116" i="17" s="1"/>
  <c r="U115" i="17"/>
  <c r="Q112" i="17"/>
  <c r="O112" i="17"/>
  <c r="C110" i="17"/>
  <c r="D110" i="17" s="1"/>
  <c r="E110" i="17" s="1"/>
  <c r="F110" i="17" s="1"/>
  <c r="I110" i="17" s="1"/>
  <c r="J110" i="17" s="1"/>
  <c r="K110" i="17" s="1"/>
  <c r="L110" i="17" s="1"/>
  <c r="M110" i="17" s="1"/>
  <c r="N110" i="17" s="1"/>
  <c r="O110" i="17" s="1"/>
  <c r="P110" i="17" s="1"/>
  <c r="Q110" i="17" s="1"/>
  <c r="R110" i="17" s="1"/>
  <c r="S110" i="17" s="1"/>
  <c r="T110" i="17" s="1"/>
  <c r="U109" i="17"/>
  <c r="Q106" i="17"/>
  <c r="O106" i="17"/>
  <c r="K106" i="17"/>
  <c r="G104" i="17"/>
  <c r="H104" i="17" s="1"/>
  <c r="I104" i="17" s="1"/>
  <c r="J104" i="17" s="1"/>
  <c r="K104" i="17" s="1"/>
  <c r="L104" i="17" s="1"/>
  <c r="M104" i="17" s="1"/>
  <c r="N104" i="17" s="1"/>
  <c r="O104" i="17" s="1"/>
  <c r="P104" i="17" s="1"/>
  <c r="Q104" i="17" s="1"/>
  <c r="R104" i="17" s="1"/>
  <c r="S104" i="17" s="1"/>
  <c r="T104" i="17" s="1"/>
  <c r="U103" i="17"/>
  <c r="Q100" i="17"/>
  <c r="O100" i="17"/>
  <c r="C98" i="17"/>
  <c r="D98" i="17" s="1"/>
  <c r="U97" i="17"/>
  <c r="Q94" i="17"/>
  <c r="O94" i="17"/>
  <c r="K94" i="17"/>
  <c r="G92" i="17"/>
  <c r="U91" i="17"/>
  <c r="Q88" i="17"/>
  <c r="O88" i="17"/>
  <c r="K88" i="17"/>
  <c r="U85" i="17"/>
  <c r="Q82" i="17"/>
  <c r="O82" i="17"/>
  <c r="K82" i="17"/>
  <c r="U79" i="17"/>
  <c r="Q76" i="17"/>
  <c r="O76" i="17"/>
  <c r="K76" i="17"/>
  <c r="U73" i="17"/>
  <c r="Q70" i="17"/>
  <c r="O70" i="17"/>
  <c r="U67" i="17"/>
  <c r="Q64" i="17"/>
  <c r="O64" i="17"/>
  <c r="K64" i="17"/>
  <c r="U61" i="17"/>
  <c r="Q58" i="17"/>
  <c r="O58" i="17"/>
  <c r="U55" i="17"/>
  <c r="Q52" i="17"/>
  <c r="O52" i="17"/>
  <c r="K52" i="17"/>
  <c r="U49" i="17"/>
  <c r="Q46" i="17"/>
  <c r="O46" i="17"/>
  <c r="K46" i="17"/>
  <c r="U43" i="17"/>
  <c r="Q40" i="17"/>
  <c r="O40" i="17"/>
  <c r="U37" i="17"/>
  <c r="Q34" i="17"/>
  <c r="O34" i="17"/>
  <c r="G32" i="17"/>
  <c r="U31" i="17"/>
  <c r="Q28" i="17"/>
  <c r="C26" i="17"/>
  <c r="D26" i="17" s="1"/>
  <c r="U25" i="17"/>
  <c r="Q22" i="17"/>
  <c r="O22" i="17"/>
  <c r="G20" i="17"/>
  <c r="U19" i="17"/>
  <c r="Q16" i="17"/>
  <c r="O16" i="17"/>
  <c r="C14" i="17"/>
  <c r="D14" i="17" s="1"/>
  <c r="U13" i="17"/>
  <c r="Q10" i="17"/>
  <c r="O10" i="17"/>
  <c r="G8" i="17"/>
  <c r="U7" i="17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C187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N184" i="16"/>
  <c r="H184" i="16"/>
  <c r="F184" i="16"/>
  <c r="C182" i="16"/>
  <c r="T181" i="16"/>
  <c r="N178" i="16"/>
  <c r="H178" i="16"/>
  <c r="F178" i="16"/>
  <c r="C176" i="16"/>
  <c r="D176" i="16" s="1"/>
  <c r="E176" i="16" s="1"/>
  <c r="F176" i="16" s="1"/>
  <c r="G176" i="16" s="1"/>
  <c r="H176" i="16" s="1"/>
  <c r="I176" i="16" s="1"/>
  <c r="J176" i="16" s="1"/>
  <c r="L176" i="16" s="1"/>
  <c r="M176" i="16" s="1"/>
  <c r="N176" i="16" s="1"/>
  <c r="Q176" i="16" s="1"/>
  <c r="R176" i="16" s="1"/>
  <c r="S176" i="16" s="1"/>
  <c r="T175" i="16"/>
  <c r="N172" i="16"/>
  <c r="H172" i="16"/>
  <c r="F172" i="16"/>
  <c r="C170" i="16"/>
  <c r="D170" i="16" s="1"/>
  <c r="T169" i="16"/>
  <c r="N166" i="16"/>
  <c r="K166" i="16"/>
  <c r="C164" i="16"/>
  <c r="D164" i="16" s="1"/>
  <c r="E164" i="16" s="1"/>
  <c r="F164" i="16" s="1"/>
  <c r="G164" i="16" s="1"/>
  <c r="H164" i="16" s="1"/>
  <c r="I164" i="16" s="1"/>
  <c r="J164" i="16" s="1"/>
  <c r="K164" i="16" s="1"/>
  <c r="L164" i="16" s="1"/>
  <c r="M164" i="16" s="1"/>
  <c r="N164" i="16" s="1"/>
  <c r="O164" i="16" s="1"/>
  <c r="P164" i="16" s="1"/>
  <c r="T163" i="16"/>
  <c r="N160" i="16"/>
  <c r="K160" i="16"/>
  <c r="H160" i="16"/>
  <c r="F160" i="16"/>
  <c r="C158" i="16"/>
  <c r="D158" i="16" s="1"/>
  <c r="E158" i="16" s="1"/>
  <c r="F158" i="16" s="1"/>
  <c r="G158" i="16" s="1"/>
  <c r="H158" i="16" s="1"/>
  <c r="I158" i="16" s="1"/>
  <c r="J158" i="16" s="1"/>
  <c r="K158" i="16" s="1"/>
  <c r="L158" i="16" s="1"/>
  <c r="M158" i="16" s="1"/>
  <c r="N158" i="16" s="1"/>
  <c r="O158" i="16" s="1"/>
  <c r="P158" i="16" s="1"/>
  <c r="T157" i="16"/>
  <c r="K154" i="16"/>
  <c r="F154" i="16"/>
  <c r="C152" i="16"/>
  <c r="D152" i="16" s="1"/>
  <c r="E152" i="16" s="1"/>
  <c r="F152" i="16" s="1"/>
  <c r="G152" i="16" s="1"/>
  <c r="H152" i="16" s="1"/>
  <c r="I152" i="16" s="1"/>
  <c r="J152" i="16" s="1"/>
  <c r="K152" i="16" s="1"/>
  <c r="L152" i="16" s="1"/>
  <c r="M152" i="16" s="1"/>
  <c r="N152" i="16" s="1"/>
  <c r="O152" i="16" s="1"/>
  <c r="P152" i="16" s="1"/>
  <c r="T151" i="16"/>
  <c r="N148" i="16"/>
  <c r="K148" i="16"/>
  <c r="H148" i="16"/>
  <c r="F148" i="16"/>
  <c r="C146" i="16"/>
  <c r="D146" i="16" s="1"/>
  <c r="E146" i="16" s="1"/>
  <c r="F146" i="16" s="1"/>
  <c r="G146" i="16" s="1"/>
  <c r="H146" i="16" s="1"/>
  <c r="I146" i="16" s="1"/>
  <c r="J146" i="16" s="1"/>
  <c r="K146" i="16" s="1"/>
  <c r="L146" i="16" s="1"/>
  <c r="M146" i="16" s="1"/>
  <c r="N146" i="16" s="1"/>
  <c r="O146" i="16" s="1"/>
  <c r="P146" i="16" s="1"/>
  <c r="T145" i="16"/>
  <c r="H142" i="16"/>
  <c r="F142" i="16"/>
  <c r="C140" i="16"/>
  <c r="D140" i="16" s="1"/>
  <c r="E140" i="16" s="1"/>
  <c r="F140" i="16" s="1"/>
  <c r="G140" i="16" s="1"/>
  <c r="H140" i="16" s="1"/>
  <c r="I140" i="16" s="1"/>
  <c r="J140" i="16" s="1"/>
  <c r="K140" i="16" s="1"/>
  <c r="L140" i="16" s="1"/>
  <c r="M140" i="16" s="1"/>
  <c r="N140" i="16" s="1"/>
  <c r="O140" i="16" s="1"/>
  <c r="P140" i="16" s="1"/>
  <c r="T139" i="16"/>
  <c r="N136" i="16"/>
  <c r="K136" i="16"/>
  <c r="H136" i="16"/>
  <c r="F136" i="16"/>
  <c r="C134" i="16"/>
  <c r="D134" i="16" s="1"/>
  <c r="E134" i="16" s="1"/>
  <c r="F134" i="16" s="1"/>
  <c r="G134" i="16" s="1"/>
  <c r="H134" i="16" s="1"/>
  <c r="I134" i="16" s="1"/>
  <c r="J134" i="16" s="1"/>
  <c r="K134" i="16" s="1"/>
  <c r="L134" i="16" s="1"/>
  <c r="M134" i="16" s="1"/>
  <c r="N134" i="16" s="1"/>
  <c r="O134" i="16" s="1"/>
  <c r="P134" i="16" s="1"/>
  <c r="T133" i="16"/>
  <c r="N130" i="16"/>
  <c r="K130" i="16"/>
  <c r="H130" i="16"/>
  <c r="F130" i="16"/>
  <c r="D128" i="16"/>
  <c r="E128" i="16" s="1"/>
  <c r="F128" i="16" s="1"/>
  <c r="G128" i="16" s="1"/>
  <c r="H128" i="16" s="1"/>
  <c r="I128" i="16" s="1"/>
  <c r="J128" i="16" s="1"/>
  <c r="K128" i="16" s="1"/>
  <c r="L128" i="16" s="1"/>
  <c r="M128" i="16" s="1"/>
  <c r="N128" i="16" s="1"/>
  <c r="O128" i="16" s="1"/>
  <c r="P128" i="16" s="1"/>
  <c r="C128" i="16"/>
  <c r="T127" i="16"/>
  <c r="N124" i="16"/>
  <c r="K124" i="16"/>
  <c r="H124" i="16"/>
  <c r="F124" i="16"/>
  <c r="C122" i="16"/>
  <c r="D122" i="16" s="1"/>
  <c r="E122" i="16" s="1"/>
  <c r="F122" i="16" s="1"/>
  <c r="G122" i="16" s="1"/>
  <c r="H122" i="16" s="1"/>
  <c r="I122" i="16" s="1"/>
  <c r="J122" i="16" s="1"/>
  <c r="K122" i="16" s="1"/>
  <c r="L122" i="16" s="1"/>
  <c r="M122" i="16" s="1"/>
  <c r="N122" i="16" s="1"/>
  <c r="O122" i="16" s="1"/>
  <c r="P122" i="16" s="1"/>
  <c r="T121" i="16"/>
  <c r="N118" i="16"/>
  <c r="K118" i="16"/>
  <c r="H118" i="16"/>
  <c r="F118" i="16"/>
  <c r="C116" i="16"/>
  <c r="D116" i="16" s="1"/>
  <c r="E116" i="16" s="1"/>
  <c r="F116" i="16" s="1"/>
  <c r="G116" i="16" s="1"/>
  <c r="H116" i="16" s="1"/>
  <c r="I116" i="16" s="1"/>
  <c r="J116" i="16" s="1"/>
  <c r="K116" i="16" s="1"/>
  <c r="L116" i="16" s="1"/>
  <c r="M116" i="16" s="1"/>
  <c r="N116" i="16" s="1"/>
  <c r="O116" i="16" s="1"/>
  <c r="P116" i="16" s="1"/>
  <c r="T115" i="16"/>
  <c r="N112" i="16"/>
  <c r="K112" i="16"/>
  <c r="H112" i="16"/>
  <c r="F112" i="16"/>
  <c r="C110" i="16"/>
  <c r="D110" i="16" s="1"/>
  <c r="E110" i="16" s="1"/>
  <c r="F110" i="16" s="1"/>
  <c r="G110" i="16" s="1"/>
  <c r="H110" i="16" s="1"/>
  <c r="I110" i="16" s="1"/>
  <c r="J110" i="16" s="1"/>
  <c r="K110" i="16" s="1"/>
  <c r="L110" i="16" s="1"/>
  <c r="M110" i="16" s="1"/>
  <c r="N110" i="16" s="1"/>
  <c r="O110" i="16" s="1"/>
  <c r="P110" i="16" s="1"/>
  <c r="T109" i="16"/>
  <c r="N106" i="16"/>
  <c r="H106" i="16"/>
  <c r="F106" i="16"/>
  <c r="C104" i="16"/>
  <c r="D104" i="16" s="1"/>
  <c r="E104" i="16" s="1"/>
  <c r="F104" i="16" s="1"/>
  <c r="G104" i="16" s="1"/>
  <c r="H104" i="16" s="1"/>
  <c r="I104" i="16" s="1"/>
  <c r="J104" i="16" s="1"/>
  <c r="L104" i="16" s="1"/>
  <c r="M104" i="16" s="1"/>
  <c r="N104" i="16" s="1"/>
  <c r="Q104" i="16" s="1"/>
  <c r="R104" i="16" s="1"/>
  <c r="S104" i="16" s="1"/>
  <c r="T103" i="16"/>
  <c r="N100" i="16"/>
  <c r="K100" i="16"/>
  <c r="H100" i="16"/>
  <c r="C98" i="16"/>
  <c r="D98" i="16" s="1"/>
  <c r="E98" i="16" s="1"/>
  <c r="F98" i="16" s="1"/>
  <c r="G98" i="16" s="1"/>
  <c r="H98" i="16" s="1"/>
  <c r="I98" i="16" s="1"/>
  <c r="J98" i="16" s="1"/>
  <c r="K98" i="16" s="1"/>
  <c r="L98" i="16" s="1"/>
  <c r="M98" i="16" s="1"/>
  <c r="N98" i="16" s="1"/>
  <c r="O98" i="16" s="1"/>
  <c r="P98" i="16" s="1"/>
  <c r="T97" i="16"/>
  <c r="N94" i="16"/>
  <c r="K94" i="16"/>
  <c r="F94" i="16"/>
  <c r="C92" i="16"/>
  <c r="D92" i="16" s="1"/>
  <c r="E92" i="16" s="1"/>
  <c r="F92" i="16" s="1"/>
  <c r="G92" i="16" s="1"/>
  <c r="H92" i="16" s="1"/>
  <c r="I92" i="16" s="1"/>
  <c r="J92" i="16" s="1"/>
  <c r="K92" i="16" s="1"/>
  <c r="L92" i="16" s="1"/>
  <c r="M92" i="16" s="1"/>
  <c r="N92" i="16" s="1"/>
  <c r="Q92" i="16" s="1"/>
  <c r="R92" i="16" s="1"/>
  <c r="S92" i="16" s="1"/>
  <c r="T91" i="16"/>
  <c r="N88" i="16"/>
  <c r="K88" i="16"/>
  <c r="H88" i="16"/>
  <c r="F88" i="16"/>
  <c r="C86" i="16"/>
  <c r="D86" i="16" s="1"/>
  <c r="E86" i="16" s="1"/>
  <c r="F86" i="16" s="1"/>
  <c r="G86" i="16" s="1"/>
  <c r="H86" i="16" s="1"/>
  <c r="I86" i="16" s="1"/>
  <c r="J86" i="16" s="1"/>
  <c r="K86" i="16" s="1"/>
  <c r="L86" i="16" s="1"/>
  <c r="M86" i="16" s="1"/>
  <c r="N86" i="16" s="1"/>
  <c r="O86" i="16" s="1"/>
  <c r="P86" i="16" s="1"/>
  <c r="T85" i="16"/>
  <c r="N82" i="16"/>
  <c r="K82" i="16"/>
  <c r="H82" i="16"/>
  <c r="F82" i="16"/>
  <c r="C80" i="16"/>
  <c r="D80" i="16" s="1"/>
  <c r="E80" i="16" s="1"/>
  <c r="F80" i="16" s="1"/>
  <c r="G80" i="16" s="1"/>
  <c r="H80" i="16" s="1"/>
  <c r="I80" i="16" s="1"/>
  <c r="J80" i="16" s="1"/>
  <c r="K80" i="16" s="1"/>
  <c r="L80" i="16" s="1"/>
  <c r="M80" i="16" s="1"/>
  <c r="N80" i="16" s="1"/>
  <c r="Q80" i="16" s="1"/>
  <c r="R80" i="16" s="1"/>
  <c r="S80" i="16" s="1"/>
  <c r="T79" i="16"/>
  <c r="N76" i="16"/>
  <c r="K76" i="16"/>
  <c r="H76" i="16"/>
  <c r="F76" i="16"/>
  <c r="D74" i="16"/>
  <c r="E74" i="16" s="1"/>
  <c r="F74" i="16" s="1"/>
  <c r="G74" i="16" s="1"/>
  <c r="H74" i="16" s="1"/>
  <c r="I74" i="16" s="1"/>
  <c r="J74" i="16" s="1"/>
  <c r="K74" i="16" s="1"/>
  <c r="L74" i="16" s="1"/>
  <c r="M74" i="16" s="1"/>
  <c r="N74" i="16" s="1"/>
  <c r="Q74" i="16" s="1"/>
  <c r="R74" i="16" s="1"/>
  <c r="S74" i="16" s="1"/>
  <c r="C74" i="16"/>
  <c r="T73" i="16"/>
  <c r="N70" i="16"/>
  <c r="K70" i="16"/>
  <c r="H70" i="16"/>
  <c r="F70" i="16"/>
  <c r="C68" i="16"/>
  <c r="D68" i="16" s="1"/>
  <c r="E68" i="16" s="1"/>
  <c r="F68" i="16" s="1"/>
  <c r="G68" i="16" s="1"/>
  <c r="H68" i="16" s="1"/>
  <c r="I68" i="16" s="1"/>
  <c r="J68" i="16" s="1"/>
  <c r="K68" i="16" s="1"/>
  <c r="L68" i="16" s="1"/>
  <c r="M68" i="16" s="1"/>
  <c r="N68" i="16" s="1"/>
  <c r="Q68" i="16" s="1"/>
  <c r="R68" i="16" s="1"/>
  <c r="S68" i="16" s="1"/>
  <c r="T67" i="16"/>
  <c r="N64" i="16"/>
  <c r="K64" i="16"/>
  <c r="H64" i="16"/>
  <c r="F64" i="16"/>
  <c r="C62" i="16"/>
  <c r="D62" i="16" s="1"/>
  <c r="E62" i="16" s="1"/>
  <c r="F62" i="16" s="1"/>
  <c r="G62" i="16" s="1"/>
  <c r="H62" i="16" s="1"/>
  <c r="I62" i="16" s="1"/>
  <c r="J62" i="16" s="1"/>
  <c r="K62" i="16" s="1"/>
  <c r="L62" i="16" s="1"/>
  <c r="M62" i="16" s="1"/>
  <c r="N62" i="16" s="1"/>
  <c r="Q62" i="16" s="1"/>
  <c r="R62" i="16" s="1"/>
  <c r="S62" i="16" s="1"/>
  <c r="T61" i="16"/>
  <c r="N58" i="16"/>
  <c r="K58" i="16"/>
  <c r="H58" i="16"/>
  <c r="C56" i="16"/>
  <c r="D56" i="16" s="1"/>
  <c r="E56" i="16" s="1"/>
  <c r="F56" i="16" s="1"/>
  <c r="G56" i="16" s="1"/>
  <c r="H56" i="16" s="1"/>
  <c r="I56" i="16" s="1"/>
  <c r="J56" i="16" s="1"/>
  <c r="K56" i="16" s="1"/>
  <c r="L56" i="16" s="1"/>
  <c r="M56" i="16" s="1"/>
  <c r="N56" i="16" s="1"/>
  <c r="Q56" i="16" s="1"/>
  <c r="R56" i="16" s="1"/>
  <c r="S56" i="16" s="1"/>
  <c r="T55" i="16"/>
  <c r="N52" i="16"/>
  <c r="K52" i="16"/>
  <c r="H52" i="16"/>
  <c r="F52" i="16"/>
  <c r="D50" i="16"/>
  <c r="E50" i="16" s="1"/>
  <c r="F50" i="16" s="1"/>
  <c r="G50" i="16" s="1"/>
  <c r="H50" i="16" s="1"/>
  <c r="I50" i="16" s="1"/>
  <c r="J50" i="16" s="1"/>
  <c r="K50" i="16" s="1"/>
  <c r="L50" i="16" s="1"/>
  <c r="M50" i="16" s="1"/>
  <c r="N50" i="16" s="1"/>
  <c r="Q50" i="16" s="1"/>
  <c r="R50" i="16" s="1"/>
  <c r="S50" i="16" s="1"/>
  <c r="C50" i="16"/>
  <c r="T49" i="16"/>
  <c r="N46" i="16"/>
  <c r="K46" i="16"/>
  <c r="H46" i="16"/>
  <c r="F46" i="16"/>
  <c r="C44" i="16"/>
  <c r="D44" i="16" s="1"/>
  <c r="E44" i="16" s="1"/>
  <c r="F44" i="16" s="1"/>
  <c r="G44" i="16" s="1"/>
  <c r="H44" i="16" s="1"/>
  <c r="I44" i="16" s="1"/>
  <c r="J44" i="16" s="1"/>
  <c r="K44" i="16" s="1"/>
  <c r="L44" i="16" s="1"/>
  <c r="M44" i="16" s="1"/>
  <c r="N44" i="16" s="1"/>
  <c r="Q44" i="16" s="1"/>
  <c r="R44" i="16" s="1"/>
  <c r="S44" i="16" s="1"/>
  <c r="T43" i="16"/>
  <c r="N40" i="16"/>
  <c r="H40" i="16"/>
  <c r="F40" i="16"/>
  <c r="C38" i="16"/>
  <c r="D38" i="16" s="1"/>
  <c r="T37" i="16"/>
  <c r="N34" i="16"/>
  <c r="H34" i="16"/>
  <c r="F34" i="16"/>
  <c r="C32" i="16"/>
  <c r="D32" i="16" s="1"/>
  <c r="T31" i="16"/>
  <c r="N28" i="16"/>
  <c r="F28" i="16"/>
  <c r="C26" i="16"/>
  <c r="D26" i="16" s="1"/>
  <c r="T25" i="16"/>
  <c r="N22" i="16"/>
  <c r="H22" i="16"/>
  <c r="F22" i="16"/>
  <c r="C20" i="16"/>
  <c r="T19" i="16"/>
  <c r="N16" i="16"/>
  <c r="H16" i="16"/>
  <c r="F16" i="16"/>
  <c r="C14" i="16"/>
  <c r="T13" i="16"/>
  <c r="N10" i="16"/>
  <c r="H10" i="16"/>
  <c r="F10" i="16"/>
  <c r="C8" i="16"/>
  <c r="D8" i="16" s="1"/>
  <c r="E8" i="16" s="1"/>
  <c r="F8" i="16" s="1"/>
  <c r="G8" i="16" s="1"/>
  <c r="H8" i="16" s="1"/>
  <c r="I8" i="16" s="1"/>
  <c r="J8" i="16" s="1"/>
  <c r="L8" i="16" s="1"/>
  <c r="M8" i="16" s="1"/>
  <c r="N8" i="16" s="1"/>
  <c r="Q8" i="16" s="1"/>
  <c r="R8" i="16" s="1"/>
  <c r="S8" i="16" s="1"/>
  <c r="T7" i="16"/>
  <c r="G188" i="15"/>
  <c r="H188" i="15" s="1"/>
  <c r="I188" i="15" s="1"/>
  <c r="J188" i="15" s="1"/>
  <c r="L188" i="15" s="1"/>
  <c r="G176" i="15"/>
  <c r="G170" i="15"/>
  <c r="H170" i="15" s="1"/>
  <c r="I170" i="15" s="1"/>
  <c r="J170" i="15" s="1"/>
  <c r="K170" i="15" s="1"/>
  <c r="L170" i="15" s="1"/>
  <c r="M170" i="15" s="1"/>
  <c r="N170" i="15" s="1"/>
  <c r="O170" i="15" s="1"/>
  <c r="P170" i="15" s="1"/>
  <c r="Q170" i="15" s="1"/>
  <c r="R170" i="15" s="1"/>
  <c r="S170" i="15" s="1"/>
  <c r="T170" i="15" s="1"/>
  <c r="G164" i="15"/>
  <c r="G158" i="15"/>
  <c r="G152" i="15"/>
  <c r="G146" i="15"/>
  <c r="H146" i="15" s="1"/>
  <c r="I146" i="15" s="1"/>
  <c r="J146" i="15" s="1"/>
  <c r="K146" i="15" s="1"/>
  <c r="L146" i="15" s="1"/>
  <c r="M146" i="15" s="1"/>
  <c r="N146" i="15" s="1"/>
  <c r="O146" i="15" s="1"/>
  <c r="P146" i="15" s="1"/>
  <c r="Q146" i="15" s="1"/>
  <c r="R146" i="15" s="1"/>
  <c r="S146" i="15" s="1"/>
  <c r="T146" i="15" s="1"/>
  <c r="G140" i="15"/>
  <c r="G134" i="15"/>
  <c r="G128" i="15"/>
  <c r="G122" i="15"/>
  <c r="G116" i="15"/>
  <c r="H116" i="15" s="1"/>
  <c r="I116" i="15" s="1"/>
  <c r="J116" i="15" s="1"/>
  <c r="K116" i="15" s="1"/>
  <c r="L116" i="15" s="1"/>
  <c r="M116" i="15" s="1"/>
  <c r="N116" i="15" s="1"/>
  <c r="O116" i="15" s="1"/>
  <c r="P116" i="15" s="1"/>
  <c r="Q116" i="15" s="1"/>
  <c r="R116" i="15" s="1"/>
  <c r="S116" i="15" s="1"/>
  <c r="T116" i="15" s="1"/>
  <c r="G104" i="15"/>
  <c r="G92" i="15"/>
  <c r="H92" i="15" s="1"/>
  <c r="I92" i="15" s="1"/>
  <c r="J92" i="15" s="1"/>
  <c r="K92" i="15" s="1"/>
  <c r="L92" i="15" s="1"/>
  <c r="M92" i="15" s="1"/>
  <c r="N92" i="15" s="1"/>
  <c r="O92" i="15" s="1"/>
  <c r="P92" i="15" s="1"/>
  <c r="Q92" i="15" s="1"/>
  <c r="R92" i="15" s="1"/>
  <c r="S92" i="15" s="1"/>
  <c r="T92" i="15" s="1"/>
  <c r="G86" i="15"/>
  <c r="H86" i="15" s="1"/>
  <c r="I86" i="15" s="1"/>
  <c r="J86" i="15" s="1"/>
  <c r="K86" i="15" s="1"/>
  <c r="L86" i="15" s="1"/>
  <c r="M86" i="15" s="1"/>
  <c r="N86" i="15" s="1"/>
  <c r="O86" i="15" s="1"/>
  <c r="P86" i="15" s="1"/>
  <c r="Q86" i="15" s="1"/>
  <c r="R86" i="15" s="1"/>
  <c r="S86" i="15" s="1"/>
  <c r="T86" i="15" s="1"/>
  <c r="G80" i="15"/>
  <c r="G74" i="15"/>
  <c r="H74" i="15" s="1"/>
  <c r="I74" i="15" s="1"/>
  <c r="J74" i="15" s="1"/>
  <c r="K74" i="15" s="1"/>
  <c r="L74" i="15" s="1"/>
  <c r="M74" i="15" s="1"/>
  <c r="N74" i="15" s="1"/>
  <c r="O74" i="15" s="1"/>
  <c r="P74" i="15" s="1"/>
  <c r="Q74" i="15" s="1"/>
  <c r="R74" i="15" s="1"/>
  <c r="S74" i="15" s="1"/>
  <c r="T74" i="15" s="1"/>
  <c r="G68" i="15"/>
  <c r="H68" i="15" s="1"/>
  <c r="I68" i="15" s="1"/>
  <c r="J68" i="15" s="1"/>
  <c r="K68" i="15" s="1"/>
  <c r="L68" i="15" s="1"/>
  <c r="M68" i="15" s="1"/>
  <c r="N68" i="15" s="1"/>
  <c r="O68" i="15" s="1"/>
  <c r="P68" i="15" s="1"/>
  <c r="Q68" i="15" s="1"/>
  <c r="R68" i="15" s="1"/>
  <c r="S68" i="15" s="1"/>
  <c r="T68" i="15" s="1"/>
  <c r="G62" i="15"/>
  <c r="G56" i="15"/>
  <c r="G50" i="15"/>
  <c r="H50" i="15" s="1"/>
  <c r="I50" i="15" s="1"/>
  <c r="J50" i="15" s="1"/>
  <c r="K50" i="15" s="1"/>
  <c r="L50" i="15" s="1"/>
  <c r="M50" i="15" s="1"/>
  <c r="N50" i="15" s="1"/>
  <c r="O50" i="15" s="1"/>
  <c r="P50" i="15" s="1"/>
  <c r="Q50" i="15" s="1"/>
  <c r="R50" i="15" s="1"/>
  <c r="S50" i="15" s="1"/>
  <c r="T50" i="15" s="1"/>
  <c r="G44" i="15"/>
  <c r="H44" i="15" s="1"/>
  <c r="I44" i="15" s="1"/>
  <c r="J44" i="15" s="1"/>
  <c r="K44" i="15" s="1"/>
  <c r="L44" i="15" s="1"/>
  <c r="M44" i="15" s="1"/>
  <c r="N44" i="15" s="1"/>
  <c r="O44" i="15" s="1"/>
  <c r="P44" i="15" s="1"/>
  <c r="Q44" i="15" s="1"/>
  <c r="R44" i="15" s="1"/>
  <c r="S44" i="15" s="1"/>
  <c r="T44" i="15" s="1"/>
  <c r="G38" i="15"/>
  <c r="H38" i="15" s="1"/>
  <c r="I38" i="15" s="1"/>
  <c r="J38" i="15" s="1"/>
  <c r="L38" i="15" s="1"/>
  <c r="G32" i="15"/>
  <c r="G20" i="15"/>
  <c r="H20" i="15" s="1"/>
  <c r="I20" i="15" s="1"/>
  <c r="J20" i="15" s="1"/>
  <c r="L20" i="15" s="1"/>
  <c r="G8" i="15"/>
  <c r="G230" i="9"/>
  <c r="H230" i="9" s="1"/>
  <c r="I230" i="9" s="1"/>
  <c r="J230" i="9" s="1"/>
  <c r="L230" i="9" s="1"/>
  <c r="G218" i="9"/>
  <c r="G212" i="9"/>
  <c r="H212" i="9" s="1"/>
  <c r="I212" i="9" s="1"/>
  <c r="J212" i="9" s="1"/>
  <c r="K212" i="9" s="1"/>
  <c r="L212" i="9" s="1"/>
  <c r="M212" i="9" s="1"/>
  <c r="N212" i="9" s="1"/>
  <c r="O212" i="9" s="1"/>
  <c r="P212" i="9" s="1"/>
  <c r="Q212" i="9" s="1"/>
  <c r="R212" i="9" s="1"/>
  <c r="S212" i="9" s="1"/>
  <c r="T212" i="9" s="1"/>
  <c r="G206" i="9"/>
  <c r="G200" i="9"/>
  <c r="G188" i="9"/>
  <c r="G182" i="9"/>
  <c r="H182" i="9" s="1"/>
  <c r="I182" i="9" s="1"/>
  <c r="J182" i="9" s="1"/>
  <c r="K182" i="9" s="1"/>
  <c r="L182" i="9" s="1"/>
  <c r="M182" i="9" s="1"/>
  <c r="N182" i="9" s="1"/>
  <c r="O182" i="9" s="1"/>
  <c r="P182" i="9" s="1"/>
  <c r="Q182" i="9" s="1"/>
  <c r="R182" i="9" s="1"/>
  <c r="S182" i="9" s="1"/>
  <c r="T182" i="9" s="1"/>
  <c r="G176" i="9"/>
  <c r="H176" i="9" s="1"/>
  <c r="I176" i="9" s="1"/>
  <c r="J176" i="9" s="1"/>
  <c r="K176" i="9" s="1"/>
  <c r="L176" i="9" s="1"/>
  <c r="M176" i="9" s="1"/>
  <c r="N176" i="9" s="1"/>
  <c r="O176" i="9" s="1"/>
  <c r="P176" i="9" s="1"/>
  <c r="Q176" i="9" s="1"/>
  <c r="R176" i="9" s="1"/>
  <c r="S176" i="9" s="1"/>
  <c r="T176" i="9" s="1"/>
  <c r="G170" i="9"/>
  <c r="H170" i="9" s="1"/>
  <c r="I170" i="9" s="1"/>
  <c r="J170" i="9" s="1"/>
  <c r="K170" i="9" s="1"/>
  <c r="L170" i="9" s="1"/>
  <c r="M170" i="9" s="1"/>
  <c r="N170" i="9" s="1"/>
  <c r="O170" i="9" s="1"/>
  <c r="P170" i="9" s="1"/>
  <c r="Q170" i="9" s="1"/>
  <c r="R170" i="9" s="1"/>
  <c r="S170" i="9" s="1"/>
  <c r="T170" i="9" s="1"/>
  <c r="G164" i="9"/>
  <c r="G158" i="9"/>
  <c r="H158" i="9" s="1"/>
  <c r="I158" i="9" s="1"/>
  <c r="J158" i="9" s="1"/>
  <c r="K158" i="9" s="1"/>
  <c r="L158" i="9" s="1"/>
  <c r="M158" i="9" s="1"/>
  <c r="N158" i="9" s="1"/>
  <c r="O158" i="9" s="1"/>
  <c r="P158" i="9" s="1"/>
  <c r="Q158" i="9" s="1"/>
  <c r="R158" i="9" s="1"/>
  <c r="S158" i="9" s="1"/>
  <c r="T158" i="9" s="1"/>
  <c r="G146" i="9"/>
  <c r="H146" i="9" s="1"/>
  <c r="I146" i="9" s="1"/>
  <c r="J146" i="9" s="1"/>
  <c r="K146" i="9" s="1"/>
  <c r="L146" i="9" s="1"/>
  <c r="M146" i="9" s="1"/>
  <c r="N146" i="9" s="1"/>
  <c r="O146" i="9" s="1"/>
  <c r="P146" i="9" s="1"/>
  <c r="Q146" i="9" s="1"/>
  <c r="R146" i="9" s="1"/>
  <c r="S146" i="9" s="1"/>
  <c r="T146" i="9" s="1"/>
  <c r="G140" i="9"/>
  <c r="G128" i="9"/>
  <c r="G116" i="9"/>
  <c r="H116" i="9" s="1"/>
  <c r="I116" i="9" s="1"/>
  <c r="J116" i="9" s="1"/>
  <c r="K116" i="9" s="1"/>
  <c r="L116" i="9" s="1"/>
  <c r="M116" i="9" s="1"/>
  <c r="N116" i="9" s="1"/>
  <c r="O116" i="9" s="1"/>
  <c r="P116" i="9" s="1"/>
  <c r="Q116" i="9" s="1"/>
  <c r="R116" i="9" s="1"/>
  <c r="S116" i="9" s="1"/>
  <c r="T116" i="9" s="1"/>
  <c r="G110" i="9"/>
  <c r="H110" i="9" s="1"/>
  <c r="I110" i="9" s="1"/>
  <c r="J110" i="9" s="1"/>
  <c r="K110" i="9" s="1"/>
  <c r="L110" i="9" s="1"/>
  <c r="M110" i="9" s="1"/>
  <c r="N110" i="9" s="1"/>
  <c r="O110" i="9" s="1"/>
  <c r="P110" i="9" s="1"/>
  <c r="Q110" i="9" s="1"/>
  <c r="R110" i="9" s="1"/>
  <c r="S110" i="9" s="1"/>
  <c r="T110" i="9" s="1"/>
  <c r="G104" i="9"/>
  <c r="G98" i="9"/>
  <c r="H98" i="9" s="1"/>
  <c r="I98" i="9" s="1"/>
  <c r="J98" i="9" s="1"/>
  <c r="K98" i="9" s="1"/>
  <c r="L98" i="9" s="1"/>
  <c r="M98" i="9" s="1"/>
  <c r="N98" i="9" s="1"/>
  <c r="O98" i="9" s="1"/>
  <c r="P98" i="9" s="1"/>
  <c r="Q98" i="9" s="1"/>
  <c r="R98" i="9" s="1"/>
  <c r="S98" i="9" s="1"/>
  <c r="T98" i="9" s="1"/>
  <c r="G92" i="9"/>
  <c r="H92" i="9" s="1"/>
  <c r="I92" i="9" s="1"/>
  <c r="J92" i="9" s="1"/>
  <c r="K92" i="9" s="1"/>
  <c r="L92" i="9" s="1"/>
  <c r="M92" i="9" s="1"/>
  <c r="N92" i="9" s="1"/>
  <c r="O92" i="9" s="1"/>
  <c r="P92" i="9" s="1"/>
  <c r="Q92" i="9" s="1"/>
  <c r="R92" i="9" s="1"/>
  <c r="S92" i="9" s="1"/>
  <c r="T92" i="9" s="1"/>
  <c r="G86" i="9"/>
  <c r="H86" i="9" s="1"/>
  <c r="I86" i="9" s="1"/>
  <c r="J86" i="9" s="1"/>
  <c r="K86" i="9" s="1"/>
  <c r="L86" i="9" s="1"/>
  <c r="M86" i="9" s="1"/>
  <c r="N86" i="9" s="1"/>
  <c r="O86" i="9" s="1"/>
  <c r="P86" i="9" s="1"/>
  <c r="Q86" i="9" s="1"/>
  <c r="R86" i="9" s="1"/>
  <c r="S86" i="9" s="1"/>
  <c r="T86" i="9" s="1"/>
  <c r="G80" i="9"/>
  <c r="G74" i="9"/>
  <c r="H74" i="9" s="1"/>
  <c r="I74" i="9" s="1"/>
  <c r="J74" i="9" s="1"/>
  <c r="K74" i="9" s="1"/>
  <c r="L74" i="9" s="1"/>
  <c r="M74" i="9" s="1"/>
  <c r="N74" i="9" s="1"/>
  <c r="O74" i="9" s="1"/>
  <c r="P74" i="9" s="1"/>
  <c r="Q74" i="9" s="1"/>
  <c r="R74" i="9" s="1"/>
  <c r="S74" i="9" s="1"/>
  <c r="T74" i="9" s="1"/>
  <c r="G68" i="9"/>
  <c r="H68" i="9" s="1"/>
  <c r="I68" i="9" s="1"/>
  <c r="J68" i="9" s="1"/>
  <c r="K68" i="9" s="1"/>
  <c r="L68" i="9" s="1"/>
  <c r="M68" i="9" s="1"/>
  <c r="N68" i="9" s="1"/>
  <c r="O68" i="9" s="1"/>
  <c r="P68" i="9" s="1"/>
  <c r="Q68" i="9" s="1"/>
  <c r="R68" i="9" s="1"/>
  <c r="S68" i="9" s="1"/>
  <c r="T68" i="9" s="1"/>
  <c r="G56" i="9"/>
  <c r="G50" i="9"/>
  <c r="H50" i="9" s="1"/>
  <c r="I50" i="9" s="1"/>
  <c r="J50" i="9" s="1"/>
  <c r="G44" i="9"/>
  <c r="H44" i="9" s="1"/>
  <c r="I44" i="9" s="1"/>
  <c r="J44" i="9" s="1"/>
  <c r="G38" i="9"/>
  <c r="H38" i="9" s="1"/>
  <c r="I38" i="9" s="1"/>
  <c r="J38" i="9" s="1"/>
  <c r="G26" i="9"/>
  <c r="G14" i="9"/>
  <c r="H14" i="9" s="1"/>
  <c r="I14" i="9" s="1"/>
  <c r="J14" i="9" s="1"/>
  <c r="L14" i="9" s="1"/>
  <c r="G8" i="9"/>
  <c r="N220" i="1"/>
  <c r="H220" i="1"/>
  <c r="F220" i="1"/>
  <c r="C218" i="1"/>
  <c r="D218" i="1" s="1"/>
  <c r="E218" i="1" s="1"/>
  <c r="F218" i="1" s="1"/>
  <c r="G218" i="1" s="1"/>
  <c r="H218" i="1" s="1"/>
  <c r="I218" i="1" s="1"/>
  <c r="J218" i="1" s="1"/>
  <c r="L218" i="1" s="1"/>
  <c r="T217" i="1"/>
  <c r="N214" i="1"/>
  <c r="H214" i="1"/>
  <c r="F214" i="1"/>
  <c r="C212" i="1"/>
  <c r="D212" i="1" s="1"/>
  <c r="E212" i="1" s="1"/>
  <c r="F212" i="1" s="1"/>
  <c r="G212" i="1" s="1"/>
  <c r="H212" i="1" s="1"/>
  <c r="I212" i="1" s="1"/>
  <c r="J212" i="1" s="1"/>
  <c r="L212" i="1" s="1"/>
  <c r="T211" i="1"/>
  <c r="N208" i="1"/>
  <c r="H208" i="1"/>
  <c r="F208" i="1"/>
  <c r="C206" i="1"/>
  <c r="D206" i="1" s="1"/>
  <c r="E206" i="1" s="1"/>
  <c r="F206" i="1" s="1"/>
  <c r="G206" i="1" s="1"/>
  <c r="H206" i="1" s="1"/>
  <c r="I206" i="1" s="1"/>
  <c r="J206" i="1" s="1"/>
  <c r="K206" i="1" s="1"/>
  <c r="L206" i="1" s="1"/>
  <c r="M206" i="1" s="1"/>
  <c r="N206" i="1" s="1"/>
  <c r="O206" i="1" s="1"/>
  <c r="P206" i="1" s="1"/>
  <c r="T205" i="1"/>
  <c r="N202" i="1"/>
  <c r="K202" i="1"/>
  <c r="H202" i="1"/>
  <c r="F202" i="1"/>
  <c r="C200" i="1"/>
  <c r="D200" i="1" s="1"/>
  <c r="E200" i="1" s="1"/>
  <c r="F200" i="1" s="1"/>
  <c r="G200" i="1" s="1"/>
  <c r="H200" i="1" s="1"/>
  <c r="I200" i="1" s="1"/>
  <c r="J200" i="1" s="1"/>
  <c r="K200" i="1" s="1"/>
  <c r="L200" i="1" s="1"/>
  <c r="M200" i="1" s="1"/>
  <c r="N200" i="1" s="1"/>
  <c r="O200" i="1" s="1"/>
  <c r="P200" i="1" s="1"/>
  <c r="T199" i="1"/>
  <c r="N196" i="1"/>
  <c r="H196" i="1"/>
  <c r="F196" i="1"/>
  <c r="C194" i="1"/>
  <c r="D194" i="1" s="1"/>
  <c r="E194" i="1" s="1"/>
  <c r="F194" i="1" s="1"/>
  <c r="G194" i="1" s="1"/>
  <c r="H194" i="1" s="1"/>
  <c r="I194" i="1" s="1"/>
  <c r="J194" i="1" s="1"/>
  <c r="K194" i="1" s="1"/>
  <c r="L194" i="1" s="1"/>
  <c r="M194" i="1" s="1"/>
  <c r="N194" i="1" s="1"/>
  <c r="O194" i="1" s="1"/>
  <c r="P194" i="1" s="1"/>
  <c r="T193" i="1"/>
  <c r="K190" i="1"/>
  <c r="H190" i="1"/>
  <c r="F190" i="1"/>
  <c r="C188" i="1"/>
  <c r="D188" i="1" s="1"/>
  <c r="E188" i="1" s="1"/>
  <c r="F188" i="1" s="1"/>
  <c r="G188" i="1" s="1"/>
  <c r="H188" i="1" s="1"/>
  <c r="I188" i="1" s="1"/>
  <c r="J188" i="1" s="1"/>
  <c r="K188" i="1" s="1"/>
  <c r="L188" i="1" s="1"/>
  <c r="M188" i="1" s="1"/>
  <c r="N188" i="1" s="1"/>
  <c r="T187" i="1"/>
  <c r="N184" i="1"/>
  <c r="H184" i="1"/>
  <c r="F184" i="1"/>
  <c r="C182" i="1"/>
  <c r="T181" i="1"/>
  <c r="S193" i="15"/>
  <c r="R193" i="15"/>
  <c r="Q193" i="15"/>
  <c r="P193" i="15"/>
  <c r="O193" i="15"/>
  <c r="N193" i="15"/>
  <c r="M193" i="15"/>
  <c r="L193" i="15"/>
  <c r="K193" i="15"/>
  <c r="J193" i="15"/>
  <c r="I193" i="15"/>
  <c r="H193" i="15"/>
  <c r="G193" i="15"/>
  <c r="F193" i="15"/>
  <c r="E193" i="15"/>
  <c r="D193" i="15"/>
  <c r="C193" i="15"/>
  <c r="T192" i="15"/>
  <c r="S192" i="15"/>
  <c r="R192" i="15"/>
  <c r="Q192" i="15"/>
  <c r="P192" i="15"/>
  <c r="O192" i="15"/>
  <c r="N192" i="15"/>
  <c r="M192" i="15"/>
  <c r="L192" i="15"/>
  <c r="K192" i="15"/>
  <c r="J192" i="15"/>
  <c r="I192" i="15"/>
  <c r="H192" i="15"/>
  <c r="G192" i="15"/>
  <c r="F192" i="15"/>
  <c r="E192" i="15"/>
  <c r="D192" i="15"/>
  <c r="Q190" i="15"/>
  <c r="O190" i="15"/>
  <c r="U187" i="15"/>
  <c r="C182" i="15"/>
  <c r="D182" i="15" s="1"/>
  <c r="E182" i="15" s="1"/>
  <c r="F182" i="15" s="1"/>
  <c r="I182" i="15" s="1"/>
  <c r="U181" i="15"/>
  <c r="Q178" i="15"/>
  <c r="O178" i="15"/>
  <c r="U175" i="15"/>
  <c r="U169" i="15"/>
  <c r="Q166" i="15"/>
  <c r="O166" i="15"/>
  <c r="K166" i="15"/>
  <c r="H164" i="15"/>
  <c r="I164" i="15" s="1"/>
  <c r="J164" i="15" s="1"/>
  <c r="K164" i="15" s="1"/>
  <c r="L164" i="15" s="1"/>
  <c r="M164" i="15" s="1"/>
  <c r="N164" i="15" s="1"/>
  <c r="O164" i="15" s="1"/>
  <c r="P164" i="15" s="1"/>
  <c r="Q164" i="15" s="1"/>
  <c r="R164" i="15" s="1"/>
  <c r="S164" i="15" s="1"/>
  <c r="T164" i="15" s="1"/>
  <c r="U163" i="15"/>
  <c r="U157" i="15"/>
  <c r="Q154" i="15"/>
  <c r="O154" i="15"/>
  <c r="K154" i="15"/>
  <c r="U151" i="15"/>
  <c r="U145" i="15"/>
  <c r="Q142" i="15"/>
  <c r="O142" i="15"/>
  <c r="K142" i="15"/>
  <c r="H140" i="15"/>
  <c r="I140" i="15" s="1"/>
  <c r="J140" i="15" s="1"/>
  <c r="K140" i="15" s="1"/>
  <c r="L140" i="15" s="1"/>
  <c r="M140" i="15" s="1"/>
  <c r="N140" i="15" s="1"/>
  <c r="O140" i="15" s="1"/>
  <c r="P140" i="15" s="1"/>
  <c r="Q140" i="15" s="1"/>
  <c r="R140" i="15" s="1"/>
  <c r="S140" i="15" s="1"/>
  <c r="T140" i="15" s="1"/>
  <c r="U139" i="15"/>
  <c r="H134" i="15"/>
  <c r="I134" i="15" s="1"/>
  <c r="J134" i="15" s="1"/>
  <c r="K134" i="15" s="1"/>
  <c r="L134" i="15" s="1"/>
  <c r="M134" i="15" s="1"/>
  <c r="N134" i="15" s="1"/>
  <c r="O134" i="15" s="1"/>
  <c r="P134" i="15" s="1"/>
  <c r="Q134" i="15" s="1"/>
  <c r="R134" i="15" s="1"/>
  <c r="S134" i="15" s="1"/>
  <c r="T134" i="15" s="1"/>
  <c r="U133" i="15"/>
  <c r="Q130" i="15"/>
  <c r="O130" i="15"/>
  <c r="K130" i="15"/>
  <c r="U127" i="15"/>
  <c r="H122" i="15"/>
  <c r="I122" i="15" s="1"/>
  <c r="J122" i="15" s="1"/>
  <c r="K122" i="15" s="1"/>
  <c r="L122" i="15" s="1"/>
  <c r="M122" i="15" s="1"/>
  <c r="N122" i="15" s="1"/>
  <c r="O122" i="15" s="1"/>
  <c r="P122" i="15" s="1"/>
  <c r="Q122" i="15" s="1"/>
  <c r="R122" i="15" s="1"/>
  <c r="S122" i="15" s="1"/>
  <c r="T122" i="15" s="1"/>
  <c r="U121" i="15"/>
  <c r="Q118" i="15"/>
  <c r="O118" i="15"/>
  <c r="K118" i="15"/>
  <c r="U115" i="15"/>
  <c r="C110" i="15"/>
  <c r="U109" i="15"/>
  <c r="Q106" i="15"/>
  <c r="O106" i="15"/>
  <c r="K106" i="15"/>
  <c r="U103" i="15"/>
  <c r="C98" i="15"/>
  <c r="D98" i="15" s="1"/>
  <c r="E98" i="15" s="1"/>
  <c r="F98" i="15" s="1"/>
  <c r="I98" i="15" s="1"/>
  <c r="O94" i="15"/>
  <c r="U91" i="15"/>
  <c r="Q88" i="15"/>
  <c r="O88" i="15"/>
  <c r="K88" i="15"/>
  <c r="U85" i="15"/>
  <c r="U79" i="15"/>
  <c r="Q76" i="15"/>
  <c r="O76" i="15"/>
  <c r="K76" i="15"/>
  <c r="U73" i="15"/>
  <c r="U67" i="15"/>
  <c r="Q64" i="15"/>
  <c r="O64" i="15"/>
  <c r="K64" i="15"/>
  <c r="U61" i="15"/>
  <c r="U55" i="15"/>
  <c r="Q52" i="15"/>
  <c r="O52" i="15"/>
  <c r="K52" i="15"/>
  <c r="U49" i="15"/>
  <c r="K46" i="15"/>
  <c r="U43" i="15"/>
  <c r="Q40" i="15"/>
  <c r="O40" i="15"/>
  <c r="U37" i="15"/>
  <c r="Q34" i="15"/>
  <c r="U31" i="15"/>
  <c r="Q28" i="15"/>
  <c r="O28" i="15"/>
  <c r="C26" i="15"/>
  <c r="D26" i="15" s="1"/>
  <c r="E26" i="15" s="1"/>
  <c r="F26" i="15" s="1"/>
  <c r="U25" i="15"/>
  <c r="Q22" i="15"/>
  <c r="U19" i="15"/>
  <c r="Q16" i="15"/>
  <c r="O16" i="15"/>
  <c r="C14" i="15"/>
  <c r="U13" i="15"/>
  <c r="Q10" i="15"/>
  <c r="U7" i="15"/>
  <c r="R187" i="14"/>
  <c r="Q187" i="14"/>
  <c r="P187" i="14"/>
  <c r="O187" i="14"/>
  <c r="N187" i="14"/>
  <c r="M187" i="14"/>
  <c r="L187" i="14"/>
  <c r="K187" i="14"/>
  <c r="J187" i="14"/>
  <c r="I187" i="14"/>
  <c r="H187" i="14"/>
  <c r="G187" i="14"/>
  <c r="F187" i="14"/>
  <c r="E187" i="14"/>
  <c r="D187" i="14"/>
  <c r="C187" i="14"/>
  <c r="S186" i="14"/>
  <c r="R186" i="14"/>
  <c r="Q186" i="14"/>
  <c r="P186" i="14"/>
  <c r="O186" i="14"/>
  <c r="N186" i="14"/>
  <c r="M186" i="14"/>
  <c r="L186" i="14"/>
  <c r="K186" i="14"/>
  <c r="J186" i="14"/>
  <c r="I186" i="14"/>
  <c r="H186" i="14"/>
  <c r="G186" i="14"/>
  <c r="F186" i="14"/>
  <c r="E186" i="14"/>
  <c r="D186" i="14"/>
  <c r="N184" i="14"/>
  <c r="H184" i="14"/>
  <c r="F184" i="14"/>
  <c r="D182" i="14"/>
  <c r="E182" i="14" s="1"/>
  <c r="F182" i="14" s="1"/>
  <c r="G182" i="14" s="1"/>
  <c r="H182" i="14" s="1"/>
  <c r="I182" i="14" s="1"/>
  <c r="J182" i="14" s="1"/>
  <c r="C182" i="14"/>
  <c r="T181" i="14"/>
  <c r="C176" i="14"/>
  <c r="T175" i="14"/>
  <c r="N172" i="14"/>
  <c r="H172" i="14"/>
  <c r="F172" i="14"/>
  <c r="C170" i="14"/>
  <c r="D170" i="14" s="1"/>
  <c r="E170" i="14" s="1"/>
  <c r="F170" i="14" s="1"/>
  <c r="G170" i="14" s="1"/>
  <c r="H170" i="14" s="1"/>
  <c r="I170" i="14" s="1"/>
  <c r="J170" i="14" s="1"/>
  <c r="T169" i="14"/>
  <c r="C164" i="14"/>
  <c r="T163" i="14"/>
  <c r="N160" i="14"/>
  <c r="K160" i="14"/>
  <c r="H160" i="14"/>
  <c r="F160" i="14"/>
  <c r="C158" i="14"/>
  <c r="D158" i="14" s="1"/>
  <c r="E158" i="14" s="1"/>
  <c r="F158" i="14" s="1"/>
  <c r="G158" i="14" s="1"/>
  <c r="H158" i="14" s="1"/>
  <c r="I158" i="14" s="1"/>
  <c r="J158" i="14" s="1"/>
  <c r="K158" i="14" s="1"/>
  <c r="L158" i="14" s="1"/>
  <c r="M158" i="14" s="1"/>
  <c r="N158" i="14" s="1"/>
  <c r="O158" i="14" s="1"/>
  <c r="P158" i="14" s="1"/>
  <c r="T157" i="14"/>
  <c r="C152" i="14"/>
  <c r="T151" i="14"/>
  <c r="N148" i="14"/>
  <c r="K148" i="14"/>
  <c r="H148" i="14"/>
  <c r="F148" i="14"/>
  <c r="C146" i="14"/>
  <c r="D146" i="14" s="1"/>
  <c r="E146" i="14" s="1"/>
  <c r="F146" i="14" s="1"/>
  <c r="G146" i="14" s="1"/>
  <c r="H146" i="14" s="1"/>
  <c r="I146" i="14" s="1"/>
  <c r="J146" i="14" s="1"/>
  <c r="K146" i="14" s="1"/>
  <c r="L146" i="14" s="1"/>
  <c r="M146" i="14" s="1"/>
  <c r="N146" i="14" s="1"/>
  <c r="O146" i="14" s="1"/>
  <c r="P146" i="14" s="1"/>
  <c r="T145" i="14"/>
  <c r="C140" i="14"/>
  <c r="T139" i="14"/>
  <c r="N136" i="14"/>
  <c r="K136" i="14"/>
  <c r="H136" i="14"/>
  <c r="F136" i="14"/>
  <c r="C134" i="14"/>
  <c r="D134" i="14" s="1"/>
  <c r="E134" i="14" s="1"/>
  <c r="F134" i="14" s="1"/>
  <c r="G134" i="14" s="1"/>
  <c r="H134" i="14" s="1"/>
  <c r="I134" i="14" s="1"/>
  <c r="J134" i="14" s="1"/>
  <c r="K134" i="14" s="1"/>
  <c r="L134" i="14" s="1"/>
  <c r="M134" i="14" s="1"/>
  <c r="N134" i="14" s="1"/>
  <c r="O134" i="14" s="1"/>
  <c r="P134" i="14" s="1"/>
  <c r="T133" i="14"/>
  <c r="C128" i="14"/>
  <c r="D128" i="14" s="1"/>
  <c r="E128" i="14" s="1"/>
  <c r="F128" i="14" s="1"/>
  <c r="G128" i="14" s="1"/>
  <c r="H128" i="14" s="1"/>
  <c r="I128" i="14" s="1"/>
  <c r="J128" i="14" s="1"/>
  <c r="K128" i="14" s="1"/>
  <c r="L128" i="14" s="1"/>
  <c r="M128" i="14" s="1"/>
  <c r="N128" i="14" s="1"/>
  <c r="O128" i="14" s="1"/>
  <c r="P128" i="14" s="1"/>
  <c r="T127" i="14"/>
  <c r="N124" i="14"/>
  <c r="K124" i="14"/>
  <c r="H124" i="14"/>
  <c r="F124" i="14"/>
  <c r="C122" i="14"/>
  <c r="D122" i="14" s="1"/>
  <c r="T121" i="14"/>
  <c r="C116" i="14"/>
  <c r="T115" i="14"/>
  <c r="N112" i="14"/>
  <c r="K112" i="14"/>
  <c r="H112" i="14"/>
  <c r="F112" i="14"/>
  <c r="C110" i="14"/>
  <c r="D110" i="14" s="1"/>
  <c r="T109" i="14"/>
  <c r="H106" i="14"/>
  <c r="C104" i="14"/>
  <c r="T103" i="14"/>
  <c r="C98" i="14"/>
  <c r="D98" i="14" s="1"/>
  <c r="T97" i="14"/>
  <c r="C92" i="14"/>
  <c r="T91" i="14"/>
  <c r="C86" i="14"/>
  <c r="D86" i="14" s="1"/>
  <c r="T85" i="14"/>
  <c r="N82" i="14"/>
  <c r="K82" i="14"/>
  <c r="H82" i="14"/>
  <c r="F82" i="14"/>
  <c r="C80" i="14"/>
  <c r="T79" i="14"/>
  <c r="C74" i="14"/>
  <c r="D74" i="14" s="1"/>
  <c r="T73" i="14"/>
  <c r="N70" i="14"/>
  <c r="K70" i="14"/>
  <c r="H70" i="14"/>
  <c r="F70" i="14"/>
  <c r="C68" i="14"/>
  <c r="T67" i="14"/>
  <c r="C62" i="14"/>
  <c r="D62" i="14" s="1"/>
  <c r="T61" i="14"/>
  <c r="N58" i="14"/>
  <c r="K58" i="14"/>
  <c r="H58" i="14"/>
  <c r="F58" i="14"/>
  <c r="C56" i="14"/>
  <c r="T55" i="14"/>
  <c r="N52" i="14"/>
  <c r="C50" i="14"/>
  <c r="D50" i="14" s="1"/>
  <c r="T49" i="14"/>
  <c r="N46" i="14"/>
  <c r="K46" i="14"/>
  <c r="H46" i="14"/>
  <c r="F46" i="14"/>
  <c r="C44" i="14"/>
  <c r="T43" i="14"/>
  <c r="N40" i="14"/>
  <c r="F40" i="14"/>
  <c r="D38" i="14"/>
  <c r="C38" i="14"/>
  <c r="T37" i="14"/>
  <c r="N34" i="14"/>
  <c r="H34" i="14"/>
  <c r="F34" i="14"/>
  <c r="C32" i="14"/>
  <c r="T31" i="14"/>
  <c r="F28" i="14"/>
  <c r="C26" i="14"/>
  <c r="D26" i="14" s="1"/>
  <c r="T25" i="14"/>
  <c r="N22" i="14"/>
  <c r="H22" i="14"/>
  <c r="F22" i="14"/>
  <c r="C20" i="14"/>
  <c r="T19" i="14"/>
  <c r="N16" i="14"/>
  <c r="C14" i="14"/>
  <c r="D14" i="14" s="1"/>
  <c r="T13" i="14"/>
  <c r="N10" i="14"/>
  <c r="H10" i="14"/>
  <c r="F10" i="14"/>
  <c r="C8" i="14"/>
  <c r="T7" i="14"/>
  <c r="Q226" i="9"/>
  <c r="O226" i="9"/>
  <c r="C224" i="9"/>
  <c r="U223" i="9"/>
  <c r="Q220" i="9"/>
  <c r="O220" i="9"/>
  <c r="U217" i="9"/>
  <c r="Q214" i="9"/>
  <c r="O214" i="9"/>
  <c r="K214" i="9"/>
  <c r="U211" i="9"/>
  <c r="Q208" i="9"/>
  <c r="O208" i="9"/>
  <c r="U205" i="9"/>
  <c r="Q202" i="9"/>
  <c r="O202" i="9"/>
  <c r="K202" i="9"/>
  <c r="U199" i="9"/>
  <c r="Q196" i="9"/>
  <c r="O196" i="9"/>
  <c r="K196" i="9"/>
  <c r="C194" i="9"/>
  <c r="U193" i="9"/>
  <c r="Q190" i="9"/>
  <c r="O190" i="9"/>
  <c r="K190" i="9"/>
  <c r="U187" i="9"/>
  <c r="Q184" i="9"/>
  <c r="O184" i="9"/>
  <c r="K184" i="9"/>
  <c r="U181" i="9"/>
  <c r="Q178" i="9"/>
  <c r="O178" i="9"/>
  <c r="K178" i="9"/>
  <c r="U175" i="9"/>
  <c r="Q172" i="9"/>
  <c r="O172" i="9"/>
  <c r="K172" i="9"/>
  <c r="U169" i="9"/>
  <c r="Q166" i="9"/>
  <c r="O166" i="9"/>
  <c r="K166" i="9"/>
  <c r="U163" i="9"/>
  <c r="Q160" i="9"/>
  <c r="O160" i="9"/>
  <c r="K160" i="9"/>
  <c r="U157" i="9"/>
  <c r="Q154" i="9"/>
  <c r="O154" i="9"/>
  <c r="C152" i="9"/>
  <c r="D152" i="9" s="1"/>
  <c r="E152" i="9" s="1"/>
  <c r="F152" i="9" s="1"/>
  <c r="U151" i="9"/>
  <c r="Q148" i="9"/>
  <c r="O148" i="9"/>
  <c r="K148" i="9"/>
  <c r="U145" i="9"/>
  <c r="Q142" i="9"/>
  <c r="O142" i="9"/>
  <c r="K142" i="9"/>
  <c r="U139" i="9"/>
  <c r="Q136" i="9"/>
  <c r="O136" i="9"/>
  <c r="C134" i="9"/>
  <c r="D134" i="9" s="1"/>
  <c r="E134" i="9" s="1"/>
  <c r="F134" i="9" s="1"/>
  <c r="U133" i="9"/>
  <c r="Q130" i="9"/>
  <c r="O130" i="9"/>
  <c r="K130" i="9"/>
  <c r="U127" i="9"/>
  <c r="Q124" i="9"/>
  <c r="O124" i="9"/>
  <c r="K124" i="9"/>
  <c r="C122" i="9"/>
  <c r="D122" i="9" s="1"/>
  <c r="E122" i="9" s="1"/>
  <c r="F122" i="9" s="1"/>
  <c r="U121" i="9"/>
  <c r="Q118" i="9"/>
  <c r="O118" i="9"/>
  <c r="K118" i="9"/>
  <c r="U115" i="9"/>
  <c r="Q112" i="9"/>
  <c r="O112" i="9"/>
  <c r="K112" i="9"/>
  <c r="U109" i="9"/>
  <c r="Q106" i="9"/>
  <c r="O106" i="9"/>
  <c r="K106" i="9"/>
  <c r="U103" i="9"/>
  <c r="Q100" i="9"/>
  <c r="O100" i="9"/>
  <c r="K100" i="9"/>
  <c r="U97" i="9"/>
  <c r="Q94" i="9"/>
  <c r="O94" i="9"/>
  <c r="K94" i="9"/>
  <c r="U91" i="9"/>
  <c r="Q88" i="9"/>
  <c r="O88" i="9"/>
  <c r="K88" i="9"/>
  <c r="U85" i="9"/>
  <c r="Q82" i="9"/>
  <c r="O82" i="9"/>
  <c r="K82" i="9"/>
  <c r="U79" i="9"/>
  <c r="Q76" i="9"/>
  <c r="O76" i="9"/>
  <c r="K76" i="9"/>
  <c r="U73" i="9"/>
  <c r="Q70" i="9"/>
  <c r="O70" i="9"/>
  <c r="K70" i="9"/>
  <c r="U67" i="9"/>
  <c r="Q64" i="9"/>
  <c r="O64" i="9"/>
  <c r="K64" i="9"/>
  <c r="C62" i="9"/>
  <c r="D62" i="9" s="1"/>
  <c r="E62" i="9" s="1"/>
  <c r="F62" i="9" s="1"/>
  <c r="I62" i="9" s="1"/>
  <c r="U61" i="9"/>
  <c r="Q58" i="9"/>
  <c r="O58" i="9"/>
  <c r="H56" i="9"/>
  <c r="I56" i="9" s="1"/>
  <c r="J56" i="9" s="1"/>
  <c r="U55" i="9"/>
  <c r="Q52" i="9"/>
  <c r="O52" i="9"/>
  <c r="U49" i="9"/>
  <c r="Q46" i="9"/>
  <c r="O46" i="9"/>
  <c r="U43" i="9"/>
  <c r="Q40" i="9"/>
  <c r="O40" i="9"/>
  <c r="U37" i="9"/>
  <c r="Q34" i="9"/>
  <c r="O34" i="9"/>
  <c r="C32" i="9"/>
  <c r="D32" i="9" s="1"/>
  <c r="E32" i="9" s="1"/>
  <c r="F32" i="9" s="1"/>
  <c r="I32" i="9" s="1"/>
  <c r="U31" i="9"/>
  <c r="Q28" i="9"/>
  <c r="O28" i="9"/>
  <c r="U25" i="9"/>
  <c r="Q22" i="9"/>
  <c r="O22" i="9"/>
  <c r="C20" i="9"/>
  <c r="D20" i="9" s="1"/>
  <c r="E20" i="9" s="1"/>
  <c r="F20" i="9" s="1"/>
  <c r="U19" i="9"/>
  <c r="Q16" i="9"/>
  <c r="O16" i="9"/>
  <c r="U13" i="9"/>
  <c r="Q232" i="9"/>
  <c r="O232" i="9"/>
  <c r="U229" i="9"/>
  <c r="Q10" i="9"/>
  <c r="O10" i="9"/>
  <c r="N154" i="1"/>
  <c r="H154" i="1"/>
  <c r="F154" i="1"/>
  <c r="D152" i="1"/>
  <c r="E152" i="1" s="1"/>
  <c r="F152" i="1" s="1"/>
  <c r="G152" i="1" s="1"/>
  <c r="H152" i="1" s="1"/>
  <c r="I152" i="1" s="1"/>
  <c r="J152" i="1" s="1"/>
  <c r="K152" i="1" s="1"/>
  <c r="L152" i="1" s="1"/>
  <c r="M152" i="1" s="1"/>
  <c r="N152" i="1" s="1"/>
  <c r="O152" i="1" s="1"/>
  <c r="P152" i="1" s="1"/>
  <c r="C152" i="1"/>
  <c r="T151" i="1"/>
  <c r="N148" i="1"/>
  <c r="K148" i="1"/>
  <c r="H148" i="1"/>
  <c r="F148" i="1"/>
  <c r="C146" i="1"/>
  <c r="T145" i="1"/>
  <c r="N142" i="1"/>
  <c r="K142" i="1"/>
  <c r="H142" i="1"/>
  <c r="F142" i="1"/>
  <c r="C140" i="1"/>
  <c r="T139" i="1"/>
  <c r="N136" i="1"/>
  <c r="K136" i="1"/>
  <c r="F136" i="1"/>
  <c r="C134" i="1"/>
  <c r="T133" i="1"/>
  <c r="N130" i="1"/>
  <c r="H130" i="1"/>
  <c r="F130" i="1"/>
  <c r="C128" i="1"/>
  <c r="T127" i="1"/>
  <c r="N124" i="1"/>
  <c r="K124" i="1"/>
  <c r="H124" i="1"/>
  <c r="F124" i="1"/>
  <c r="C122" i="1"/>
  <c r="T121" i="1"/>
  <c r="K118" i="1"/>
  <c r="H118" i="1"/>
  <c r="F118" i="1"/>
  <c r="C116" i="1"/>
  <c r="T115" i="1"/>
  <c r="N112" i="1"/>
  <c r="K112" i="1"/>
  <c r="H112" i="1"/>
  <c r="F112" i="1"/>
  <c r="C110" i="1"/>
  <c r="T109" i="1"/>
  <c r="N106" i="1"/>
  <c r="K106" i="1"/>
  <c r="H106" i="1"/>
  <c r="F106" i="1"/>
  <c r="C104" i="1"/>
  <c r="D104" i="1" s="1"/>
  <c r="E104" i="1" s="1"/>
  <c r="F104" i="1" s="1"/>
  <c r="G104" i="1" s="1"/>
  <c r="H104" i="1" s="1"/>
  <c r="I104" i="1" s="1"/>
  <c r="J104" i="1" s="1"/>
  <c r="K104" i="1" s="1"/>
  <c r="L104" i="1" s="1"/>
  <c r="M104" i="1" s="1"/>
  <c r="N104" i="1" s="1"/>
  <c r="O104" i="1" s="1"/>
  <c r="P104" i="1" s="1"/>
  <c r="T103" i="1"/>
  <c r="N100" i="1"/>
  <c r="K100" i="1"/>
  <c r="H100" i="1"/>
  <c r="F100" i="1"/>
  <c r="C98" i="1"/>
  <c r="T97" i="1"/>
  <c r="N94" i="1"/>
  <c r="K94" i="1"/>
  <c r="H94" i="1"/>
  <c r="F94" i="1"/>
  <c r="C92" i="1"/>
  <c r="T91" i="1"/>
  <c r="N88" i="1"/>
  <c r="K88" i="1"/>
  <c r="H88" i="1"/>
  <c r="F88" i="1"/>
  <c r="C86" i="1"/>
  <c r="D86" i="1" s="1"/>
  <c r="E86" i="1" s="1"/>
  <c r="F86" i="1" s="1"/>
  <c r="G86" i="1" s="1"/>
  <c r="H86" i="1" s="1"/>
  <c r="I86" i="1" s="1"/>
  <c r="J86" i="1" s="1"/>
  <c r="K86" i="1" s="1"/>
  <c r="L86" i="1" s="1"/>
  <c r="M86" i="1" s="1"/>
  <c r="N86" i="1" s="1"/>
  <c r="O86" i="1" s="1"/>
  <c r="P86" i="1" s="1"/>
  <c r="T85" i="1"/>
  <c r="N82" i="1"/>
  <c r="K82" i="1"/>
  <c r="H82" i="1"/>
  <c r="F82" i="1"/>
  <c r="C80" i="1"/>
  <c r="T79" i="1"/>
  <c r="N76" i="1"/>
  <c r="K76" i="1"/>
  <c r="H76" i="1"/>
  <c r="F76" i="1"/>
  <c r="C74" i="1"/>
  <c r="T73" i="1"/>
  <c r="N70" i="1"/>
  <c r="K70" i="1"/>
  <c r="H70" i="1"/>
  <c r="F70" i="1"/>
  <c r="C68" i="1"/>
  <c r="T67" i="1"/>
  <c r="N64" i="1"/>
  <c r="K64" i="1"/>
  <c r="H64" i="1"/>
  <c r="F64" i="1"/>
  <c r="C62" i="1"/>
  <c r="T61" i="1"/>
  <c r="N58" i="1"/>
  <c r="H58" i="1"/>
  <c r="F58" i="1"/>
  <c r="C56" i="1"/>
  <c r="D56" i="1" s="1"/>
  <c r="E56" i="1" s="1"/>
  <c r="F56" i="1" s="1"/>
  <c r="G56" i="1" s="1"/>
  <c r="H56" i="1" s="1"/>
  <c r="I56" i="1" s="1"/>
  <c r="J56" i="1" s="1"/>
  <c r="T55" i="1"/>
  <c r="N52" i="1"/>
  <c r="H52" i="1"/>
  <c r="F52" i="1"/>
  <c r="C50" i="1"/>
  <c r="T49" i="1"/>
  <c r="N46" i="1"/>
  <c r="H46" i="1"/>
  <c r="F46" i="1"/>
  <c r="C44" i="1"/>
  <c r="D44" i="1" s="1"/>
  <c r="E44" i="1" s="1"/>
  <c r="F44" i="1" s="1"/>
  <c r="G44" i="1" s="1"/>
  <c r="H44" i="1" s="1"/>
  <c r="I44" i="1" s="1"/>
  <c r="J44" i="1" s="1"/>
  <c r="T43" i="1"/>
  <c r="N40" i="1"/>
  <c r="H40" i="1"/>
  <c r="F40" i="1"/>
  <c r="C38" i="1"/>
  <c r="T37" i="1"/>
  <c r="N34" i="1"/>
  <c r="F34" i="1"/>
  <c r="C32" i="1"/>
  <c r="T31" i="1"/>
  <c r="N28" i="1"/>
  <c r="H28" i="1"/>
  <c r="F28" i="1"/>
  <c r="C26" i="1"/>
  <c r="T25" i="1"/>
  <c r="N22" i="1"/>
  <c r="H22" i="1"/>
  <c r="F22" i="1"/>
  <c r="C20" i="1"/>
  <c r="T19" i="1"/>
  <c r="N16" i="1"/>
  <c r="H16" i="1"/>
  <c r="F16" i="1"/>
  <c r="C14" i="1"/>
  <c r="T13" i="1"/>
  <c r="N226" i="1"/>
  <c r="H226" i="1"/>
  <c r="F226" i="1"/>
  <c r="C224" i="1"/>
  <c r="D224" i="1" s="1"/>
  <c r="E224" i="1" s="1"/>
  <c r="F224" i="1" s="1"/>
  <c r="G224" i="1" s="1"/>
  <c r="H224" i="1" s="1"/>
  <c r="I224" i="1" s="1"/>
  <c r="J224" i="1" s="1"/>
  <c r="L224" i="1" s="1"/>
  <c r="T223" i="1"/>
  <c r="N178" i="1"/>
  <c r="K178" i="1"/>
  <c r="H178" i="1"/>
  <c r="F178" i="1"/>
  <c r="C176" i="1"/>
  <c r="D176" i="1" s="1"/>
  <c r="E176" i="1" s="1"/>
  <c r="F176" i="1" s="1"/>
  <c r="G176" i="1" s="1"/>
  <c r="H176" i="1" s="1"/>
  <c r="I176" i="1" s="1"/>
  <c r="J176" i="1" s="1"/>
  <c r="K176" i="1" s="1"/>
  <c r="L176" i="1" s="1"/>
  <c r="M176" i="1" s="1"/>
  <c r="N176" i="1" s="1"/>
  <c r="O176" i="1" s="1"/>
  <c r="P176" i="1" s="1"/>
  <c r="T175" i="1"/>
  <c r="N172" i="1"/>
  <c r="K172" i="1"/>
  <c r="H172" i="1"/>
  <c r="F172" i="1"/>
  <c r="C170" i="1"/>
  <c r="D170" i="1" s="1"/>
  <c r="E170" i="1" s="1"/>
  <c r="F170" i="1" s="1"/>
  <c r="G170" i="1" s="1"/>
  <c r="H170" i="1" s="1"/>
  <c r="I170" i="1" s="1"/>
  <c r="J170" i="1" s="1"/>
  <c r="K170" i="1" s="1"/>
  <c r="L170" i="1" s="1"/>
  <c r="M170" i="1" s="1"/>
  <c r="N170" i="1" s="1"/>
  <c r="O170" i="1" s="1"/>
  <c r="P170" i="1" s="1"/>
  <c r="T169" i="1"/>
  <c r="N166" i="1"/>
  <c r="K166" i="1"/>
  <c r="H166" i="1"/>
  <c r="F166" i="1"/>
  <c r="C164" i="1"/>
  <c r="D164" i="1" s="1"/>
  <c r="E164" i="1" s="1"/>
  <c r="F164" i="1" s="1"/>
  <c r="G164" i="1" s="1"/>
  <c r="H164" i="1" s="1"/>
  <c r="I164" i="1" s="1"/>
  <c r="J164" i="1" s="1"/>
  <c r="K164" i="1" s="1"/>
  <c r="L164" i="1" s="1"/>
  <c r="M164" i="1" s="1"/>
  <c r="N164" i="1" s="1"/>
  <c r="O164" i="1" s="1"/>
  <c r="P164" i="1" s="1"/>
  <c r="T163" i="1"/>
  <c r="N160" i="1"/>
  <c r="K160" i="1"/>
  <c r="H160" i="1"/>
  <c r="F160" i="1"/>
  <c r="C158" i="1"/>
  <c r="D158" i="1" s="1"/>
  <c r="E158" i="1" s="1"/>
  <c r="F158" i="1" s="1"/>
  <c r="G158" i="1" s="1"/>
  <c r="H158" i="1" s="1"/>
  <c r="I158" i="1" s="1"/>
  <c r="J158" i="1" s="1"/>
  <c r="K158" i="1" s="1"/>
  <c r="L158" i="1" s="1"/>
  <c r="M158" i="1" s="1"/>
  <c r="N158" i="1" s="1"/>
  <c r="O158" i="1" s="1"/>
  <c r="P158" i="1" s="1"/>
  <c r="T157" i="1"/>
  <c r="N10" i="1"/>
  <c r="H10" i="1"/>
  <c r="F10" i="1"/>
  <c r="I234" i="9"/>
  <c r="J234" i="9"/>
  <c r="K234" i="9"/>
  <c r="L234" i="9"/>
  <c r="M234" i="9"/>
  <c r="N234" i="9"/>
  <c r="O234" i="9"/>
  <c r="P234" i="9"/>
  <c r="I235" i="9"/>
  <c r="J235" i="9"/>
  <c r="K235" i="9"/>
  <c r="L235" i="9"/>
  <c r="M235" i="9"/>
  <c r="N235" i="9"/>
  <c r="O235" i="9"/>
  <c r="P235" i="9"/>
  <c r="I228" i="1"/>
  <c r="J228" i="1"/>
  <c r="K228" i="1"/>
  <c r="L228" i="1"/>
  <c r="M228" i="1"/>
  <c r="N228" i="1"/>
  <c r="O228" i="1"/>
  <c r="P228" i="1"/>
  <c r="Q228" i="1"/>
  <c r="R228" i="1"/>
  <c r="I229" i="1"/>
  <c r="J229" i="1"/>
  <c r="K229" i="1"/>
  <c r="L229" i="1"/>
  <c r="M229" i="1"/>
  <c r="N229" i="1"/>
  <c r="O229" i="1"/>
  <c r="P229" i="1"/>
  <c r="Q229" i="1"/>
  <c r="R229" i="1"/>
  <c r="L56" i="9" l="1"/>
  <c r="M56" i="9" s="1"/>
  <c r="N56" i="9" s="1"/>
  <c r="O56" i="9" s="1"/>
  <c r="P56" i="9" s="1"/>
  <c r="Q56" i="9" s="1"/>
  <c r="R56" i="9" s="1"/>
  <c r="S56" i="9" s="1"/>
  <c r="T56" i="9" s="1"/>
  <c r="L182" i="14"/>
  <c r="M182" i="14" s="1"/>
  <c r="L38" i="9"/>
  <c r="M38" i="9" s="1"/>
  <c r="L170" i="14"/>
  <c r="M170" i="14" s="1"/>
  <c r="L56" i="1"/>
  <c r="M56" i="1" s="1"/>
  <c r="L50" i="9"/>
  <c r="M50" i="9" s="1"/>
  <c r="I152" i="9"/>
  <c r="J152" i="9" s="1"/>
  <c r="T187" i="16"/>
  <c r="J32" i="9"/>
  <c r="J182" i="15"/>
  <c r="L182" i="15" s="1"/>
  <c r="M182" i="15" s="1"/>
  <c r="N182" i="15" s="1"/>
  <c r="O182" i="15" s="1"/>
  <c r="P182" i="15" s="1"/>
  <c r="Q182" i="15" s="1"/>
  <c r="R182" i="15" s="1"/>
  <c r="S182" i="15" s="1"/>
  <c r="T182" i="15" s="1"/>
  <c r="M188" i="15"/>
  <c r="N188" i="15" s="1"/>
  <c r="O188" i="15" s="1"/>
  <c r="P188" i="15" s="1"/>
  <c r="Q188" i="15" s="1"/>
  <c r="R188" i="15" s="1"/>
  <c r="S188" i="15" s="1"/>
  <c r="T188" i="15" s="1"/>
  <c r="L44" i="9"/>
  <c r="M44" i="9" s="1"/>
  <c r="N44" i="9" s="1"/>
  <c r="O44" i="9" s="1"/>
  <c r="P44" i="9" s="1"/>
  <c r="Q44" i="9" s="1"/>
  <c r="R44" i="9" s="1"/>
  <c r="S44" i="9" s="1"/>
  <c r="T44" i="9" s="1"/>
  <c r="U86" i="16"/>
  <c r="U116" i="16"/>
  <c r="U140" i="16"/>
  <c r="U164" i="16"/>
  <c r="M230" i="9"/>
  <c r="N230" i="9" s="1"/>
  <c r="O230" i="9" s="1"/>
  <c r="P230" i="9" s="1"/>
  <c r="Q230" i="9" s="1"/>
  <c r="R230" i="9" s="1"/>
  <c r="S230" i="9" s="1"/>
  <c r="T230" i="9" s="1"/>
  <c r="M14" i="9"/>
  <c r="N14" i="9" s="1"/>
  <c r="O14" i="9" s="1"/>
  <c r="P14" i="9" s="1"/>
  <c r="Q14" i="9" s="1"/>
  <c r="R14" i="9" s="1"/>
  <c r="S14" i="9" s="1"/>
  <c r="T14" i="9" s="1"/>
  <c r="J62" i="9"/>
  <c r="K62" i="9" s="1"/>
  <c r="L62" i="9" s="1"/>
  <c r="M62" i="9" s="1"/>
  <c r="N62" i="9" s="1"/>
  <c r="O62" i="9" s="1"/>
  <c r="P62" i="9" s="1"/>
  <c r="Q62" i="9" s="1"/>
  <c r="R62" i="9" s="1"/>
  <c r="S62" i="9" s="1"/>
  <c r="T62" i="9" s="1"/>
  <c r="J98" i="15"/>
  <c r="K98" i="15" s="1"/>
  <c r="L98" i="15" s="1"/>
  <c r="M98" i="15" s="1"/>
  <c r="L44" i="1"/>
  <c r="I122" i="9"/>
  <c r="J122" i="9" s="1"/>
  <c r="M224" i="1"/>
  <c r="N224" i="1" s="1"/>
  <c r="O224" i="1" s="1"/>
  <c r="P224" i="1" s="1"/>
  <c r="M20" i="15"/>
  <c r="N20" i="15" s="1"/>
  <c r="O20" i="15" s="1"/>
  <c r="P20" i="15" s="1"/>
  <c r="Q20" i="15" s="1"/>
  <c r="R20" i="15" s="1"/>
  <c r="S20" i="15" s="1"/>
  <c r="T20" i="15" s="1"/>
  <c r="M38" i="15"/>
  <c r="N38" i="15" s="1"/>
  <c r="O38" i="15" s="1"/>
  <c r="P38" i="15" s="1"/>
  <c r="Q38" i="15" s="1"/>
  <c r="R38" i="15" s="1"/>
  <c r="S38" i="15" s="1"/>
  <c r="T38" i="15" s="1"/>
  <c r="Q188" i="1"/>
  <c r="R188" i="1" s="1"/>
  <c r="I20" i="9"/>
  <c r="J20" i="9" s="1"/>
  <c r="I134" i="9"/>
  <c r="J134" i="9" s="1"/>
  <c r="I26" i="15"/>
  <c r="J26" i="15" s="1"/>
  <c r="V134" i="17"/>
  <c r="E50" i="17"/>
  <c r="F50" i="17" s="1"/>
  <c r="I50" i="17" s="1"/>
  <c r="J50" i="17" s="1"/>
  <c r="K50" i="17" s="1"/>
  <c r="L50" i="17" s="1"/>
  <c r="M50" i="17" s="1"/>
  <c r="N50" i="17" s="1"/>
  <c r="O50" i="17" s="1"/>
  <c r="P50" i="17" s="1"/>
  <c r="Q50" i="17" s="1"/>
  <c r="R50" i="17" s="1"/>
  <c r="S50" i="17" s="1"/>
  <c r="T50" i="17" s="1"/>
  <c r="U193" i="17"/>
  <c r="U74" i="16"/>
  <c r="U62" i="16"/>
  <c r="U50" i="16"/>
  <c r="T186" i="16"/>
  <c r="U194" i="17"/>
  <c r="U44" i="16"/>
  <c r="U68" i="16"/>
  <c r="U122" i="16"/>
  <c r="U146" i="16"/>
  <c r="V62" i="17"/>
  <c r="V146" i="17"/>
  <c r="U128" i="16"/>
  <c r="U152" i="16"/>
  <c r="V74" i="17"/>
  <c r="V110" i="17"/>
  <c r="V158" i="17"/>
  <c r="U8" i="16"/>
  <c r="U56" i="16"/>
  <c r="U80" i="16"/>
  <c r="U110" i="16"/>
  <c r="U134" i="16"/>
  <c r="U158" i="16"/>
  <c r="U176" i="16"/>
  <c r="V86" i="17"/>
  <c r="V122" i="17"/>
  <c r="V170" i="17"/>
  <c r="D20" i="16"/>
  <c r="E20" i="16" s="1"/>
  <c r="F20" i="16" s="1"/>
  <c r="G20" i="16" s="1"/>
  <c r="H20" i="16" s="1"/>
  <c r="I20" i="16" s="1"/>
  <c r="J20" i="16" s="1"/>
  <c r="L20" i="16" s="1"/>
  <c r="M20" i="16" s="1"/>
  <c r="N20" i="16" s="1"/>
  <c r="Q20" i="16" s="1"/>
  <c r="R20" i="16" s="1"/>
  <c r="S20" i="16" s="1"/>
  <c r="E26" i="16"/>
  <c r="F26" i="16" s="1"/>
  <c r="G26" i="16" s="1"/>
  <c r="H26" i="16" s="1"/>
  <c r="I26" i="16" s="1"/>
  <c r="J26" i="16" s="1"/>
  <c r="E38" i="16"/>
  <c r="F38" i="16" s="1"/>
  <c r="G38" i="16" s="1"/>
  <c r="H38" i="16" s="1"/>
  <c r="I38" i="16" s="1"/>
  <c r="J38" i="16" s="1"/>
  <c r="E14" i="17"/>
  <c r="F14" i="17" s="1"/>
  <c r="I14" i="17" s="1"/>
  <c r="J14" i="17" s="1"/>
  <c r="L14" i="17" s="1"/>
  <c r="M14" i="17" s="1"/>
  <c r="N14" i="17" s="1"/>
  <c r="O14" i="17" s="1"/>
  <c r="P14" i="17" s="1"/>
  <c r="Q14" i="17" s="1"/>
  <c r="R14" i="17" s="1"/>
  <c r="S14" i="17" s="1"/>
  <c r="T14" i="17" s="1"/>
  <c r="E26" i="17"/>
  <c r="F26" i="17" s="1"/>
  <c r="I26" i="17" s="1"/>
  <c r="J26" i="17" s="1"/>
  <c r="L26" i="17" s="1"/>
  <c r="M26" i="17" s="1"/>
  <c r="N26" i="17" s="1"/>
  <c r="O26" i="17" s="1"/>
  <c r="P26" i="17" s="1"/>
  <c r="Q26" i="17" s="1"/>
  <c r="R26" i="17" s="1"/>
  <c r="S26" i="17" s="1"/>
  <c r="T26" i="17" s="1"/>
  <c r="J38" i="17"/>
  <c r="L38" i="17" s="1"/>
  <c r="M38" i="17" s="1"/>
  <c r="N38" i="17" s="1"/>
  <c r="O38" i="17" s="1"/>
  <c r="P38" i="17" s="1"/>
  <c r="Q38" i="17" s="1"/>
  <c r="R38" i="17" s="1"/>
  <c r="S38" i="17" s="1"/>
  <c r="T38" i="17" s="1"/>
  <c r="J44" i="17"/>
  <c r="K44" i="17" s="1"/>
  <c r="L44" i="17" s="1"/>
  <c r="M44" i="17" s="1"/>
  <c r="N44" i="17" s="1"/>
  <c r="O44" i="17" s="1"/>
  <c r="P44" i="17" s="1"/>
  <c r="Q44" i="17" s="1"/>
  <c r="R44" i="17" s="1"/>
  <c r="S44" i="17" s="1"/>
  <c r="T44" i="17" s="1"/>
  <c r="J68" i="17"/>
  <c r="K68" i="17" s="1"/>
  <c r="L68" i="17" s="1"/>
  <c r="M68" i="17" s="1"/>
  <c r="N68" i="17" s="1"/>
  <c r="O68" i="17" s="1"/>
  <c r="P68" i="17" s="1"/>
  <c r="Q68" i="17" s="1"/>
  <c r="R68" i="17" s="1"/>
  <c r="S68" i="17" s="1"/>
  <c r="T68" i="17" s="1"/>
  <c r="H92" i="17"/>
  <c r="I92" i="17" s="1"/>
  <c r="J92" i="17" s="1"/>
  <c r="K92" i="17" s="1"/>
  <c r="L92" i="17" s="1"/>
  <c r="M92" i="17" s="1"/>
  <c r="N92" i="17" s="1"/>
  <c r="O92" i="17" s="1"/>
  <c r="P92" i="17" s="1"/>
  <c r="Q92" i="17" s="1"/>
  <c r="R92" i="17" s="1"/>
  <c r="S92" i="17" s="1"/>
  <c r="T92" i="17" s="1"/>
  <c r="E98" i="17"/>
  <c r="F98" i="17" s="1"/>
  <c r="I98" i="17" s="1"/>
  <c r="J98" i="17" s="1"/>
  <c r="H128" i="17"/>
  <c r="I128" i="17" s="1"/>
  <c r="J128" i="17" s="1"/>
  <c r="K128" i="17" s="1"/>
  <c r="L128" i="17" s="1"/>
  <c r="M128" i="17" s="1"/>
  <c r="N128" i="17" s="1"/>
  <c r="O128" i="17" s="1"/>
  <c r="P128" i="17" s="1"/>
  <c r="Q128" i="17" s="1"/>
  <c r="R128" i="17" s="1"/>
  <c r="S128" i="17" s="1"/>
  <c r="T128" i="17" s="1"/>
  <c r="H152" i="17"/>
  <c r="I152" i="17" s="1"/>
  <c r="J152" i="17" s="1"/>
  <c r="K152" i="17" s="1"/>
  <c r="L152" i="17" s="1"/>
  <c r="M152" i="17" s="1"/>
  <c r="N152" i="17" s="1"/>
  <c r="O152" i="17" s="1"/>
  <c r="P152" i="17" s="1"/>
  <c r="Q152" i="17" s="1"/>
  <c r="R152" i="17" s="1"/>
  <c r="S152" i="17" s="1"/>
  <c r="T152" i="17" s="1"/>
  <c r="H176" i="17"/>
  <c r="I176" i="17" s="1"/>
  <c r="J176" i="17" s="1"/>
  <c r="L176" i="17" s="1"/>
  <c r="M176" i="17" s="1"/>
  <c r="N176" i="17" s="1"/>
  <c r="O176" i="17" s="1"/>
  <c r="P176" i="17" s="1"/>
  <c r="Q176" i="17" s="1"/>
  <c r="R176" i="17" s="1"/>
  <c r="S176" i="17" s="1"/>
  <c r="T176" i="17" s="1"/>
  <c r="H188" i="17"/>
  <c r="I188" i="17" s="1"/>
  <c r="J188" i="17" s="1"/>
  <c r="L188" i="17" s="1"/>
  <c r="M188" i="17" s="1"/>
  <c r="N188" i="17" s="1"/>
  <c r="O188" i="17" s="1"/>
  <c r="P188" i="17" s="1"/>
  <c r="Q188" i="17" s="1"/>
  <c r="R188" i="17" s="1"/>
  <c r="S188" i="17" s="1"/>
  <c r="T188" i="17" s="1"/>
  <c r="U192" i="17"/>
  <c r="U195" i="17"/>
  <c r="U92" i="16"/>
  <c r="U98" i="16"/>
  <c r="U104" i="16"/>
  <c r="V56" i="17"/>
  <c r="V80" i="17"/>
  <c r="V104" i="17"/>
  <c r="V116" i="17"/>
  <c r="V140" i="17"/>
  <c r="V164" i="17"/>
  <c r="V182" i="17"/>
  <c r="D14" i="16"/>
  <c r="E14" i="16" s="1"/>
  <c r="F14" i="16" s="1"/>
  <c r="G14" i="16" s="1"/>
  <c r="H14" i="16" s="1"/>
  <c r="I14" i="16" s="1"/>
  <c r="E32" i="16"/>
  <c r="F32" i="16" s="1"/>
  <c r="G32" i="16" s="1"/>
  <c r="H32" i="16" s="1"/>
  <c r="I32" i="16" s="1"/>
  <c r="J32" i="16" s="1"/>
  <c r="L32" i="16" s="1"/>
  <c r="M32" i="16" s="1"/>
  <c r="N32" i="16" s="1"/>
  <c r="Q32" i="16" s="1"/>
  <c r="R32" i="16" s="1"/>
  <c r="S32" i="16" s="1"/>
  <c r="E170" i="16"/>
  <c r="F170" i="16" s="1"/>
  <c r="G170" i="16" s="1"/>
  <c r="H170" i="16" s="1"/>
  <c r="I170" i="16" s="1"/>
  <c r="J170" i="16" s="1"/>
  <c r="L170" i="16" s="1"/>
  <c r="M170" i="16" s="1"/>
  <c r="N170" i="16" s="1"/>
  <c r="O170" i="16" s="1"/>
  <c r="P170" i="16" s="1"/>
  <c r="D182" i="16"/>
  <c r="E182" i="16" s="1"/>
  <c r="F182" i="16" s="1"/>
  <c r="G182" i="16" s="1"/>
  <c r="H182" i="16" s="1"/>
  <c r="I182" i="16" s="1"/>
  <c r="J182" i="16" s="1"/>
  <c r="L182" i="16" s="1"/>
  <c r="M182" i="16" s="1"/>
  <c r="N182" i="16" s="1"/>
  <c r="O182" i="16" s="1"/>
  <c r="P182" i="16" s="1"/>
  <c r="H8" i="17"/>
  <c r="I8" i="17" s="1"/>
  <c r="J8" i="17" s="1"/>
  <c r="L8" i="17" s="1"/>
  <c r="M8" i="17" s="1"/>
  <c r="N8" i="17" s="1"/>
  <c r="O8" i="17" s="1"/>
  <c r="P8" i="17" s="1"/>
  <c r="Q8" i="17" s="1"/>
  <c r="R8" i="17" s="1"/>
  <c r="S8" i="17" s="1"/>
  <c r="T8" i="17" s="1"/>
  <c r="H20" i="17"/>
  <c r="I20" i="17" s="1"/>
  <c r="J20" i="17" s="1"/>
  <c r="H32" i="17"/>
  <c r="I32" i="17" s="1"/>
  <c r="J32" i="17" s="1"/>
  <c r="U193" i="15"/>
  <c r="V86" i="15"/>
  <c r="V134" i="15"/>
  <c r="D14" i="15"/>
  <c r="E14" i="15" s="1"/>
  <c r="F14" i="15" s="1"/>
  <c r="H62" i="15"/>
  <c r="I62" i="15" s="1"/>
  <c r="J62" i="15" s="1"/>
  <c r="K62" i="15" s="1"/>
  <c r="L62" i="15" s="1"/>
  <c r="M62" i="15" s="1"/>
  <c r="N62" i="15" s="1"/>
  <c r="O62" i="15" s="1"/>
  <c r="P62" i="15" s="1"/>
  <c r="Q62" i="15" s="1"/>
  <c r="R62" i="15" s="1"/>
  <c r="S62" i="15" s="1"/>
  <c r="T62" i="15" s="1"/>
  <c r="D110" i="15"/>
  <c r="E110" i="15" s="1"/>
  <c r="F110" i="15" s="1"/>
  <c r="H158" i="15"/>
  <c r="I158" i="15" s="1"/>
  <c r="J158" i="15" s="1"/>
  <c r="K158" i="15" s="1"/>
  <c r="L158" i="15" s="1"/>
  <c r="M158" i="15" s="1"/>
  <c r="N158" i="15" s="1"/>
  <c r="O158" i="15" s="1"/>
  <c r="P158" i="15" s="1"/>
  <c r="Q158" i="15" s="1"/>
  <c r="R158" i="15" s="1"/>
  <c r="S158" i="15" s="1"/>
  <c r="T158" i="15" s="1"/>
  <c r="U194" i="15"/>
  <c r="T186" i="14"/>
  <c r="T187" i="14"/>
  <c r="M218" i="1"/>
  <c r="N218" i="1" s="1"/>
  <c r="M212" i="1"/>
  <c r="N212" i="1" s="1"/>
  <c r="O212" i="1" s="1"/>
  <c r="P212" i="1" s="1"/>
  <c r="U206" i="1"/>
  <c r="U200" i="1"/>
  <c r="U194" i="1"/>
  <c r="D182" i="1"/>
  <c r="E182" i="1" s="1"/>
  <c r="F182" i="1" s="1"/>
  <c r="G182" i="1" s="1"/>
  <c r="H182" i="1" s="1"/>
  <c r="I182" i="1" s="1"/>
  <c r="J182" i="1" s="1"/>
  <c r="K182" i="1" s="1"/>
  <c r="L182" i="1" s="1"/>
  <c r="M182" i="1" s="1"/>
  <c r="N182" i="1" s="1"/>
  <c r="O182" i="1" s="1"/>
  <c r="P182" i="1" s="1"/>
  <c r="D164" i="14"/>
  <c r="E164" i="14" s="1"/>
  <c r="F164" i="14" s="1"/>
  <c r="G164" i="14" s="1"/>
  <c r="H164" i="14" s="1"/>
  <c r="I164" i="14" s="1"/>
  <c r="J164" i="14" s="1"/>
  <c r="K164" i="14" s="1"/>
  <c r="L164" i="14" s="1"/>
  <c r="M164" i="14" s="1"/>
  <c r="N164" i="14" s="1"/>
  <c r="O164" i="14" s="1"/>
  <c r="P164" i="14" s="1"/>
  <c r="D8" i="14"/>
  <c r="E8" i="14" s="1"/>
  <c r="F8" i="14" s="1"/>
  <c r="G8" i="14" s="1"/>
  <c r="H8" i="14" s="1"/>
  <c r="I8" i="14" s="1"/>
  <c r="J8" i="14" s="1"/>
  <c r="E14" i="14"/>
  <c r="F14" i="14" s="1"/>
  <c r="G14" i="14" s="1"/>
  <c r="H14" i="14" s="1"/>
  <c r="I14" i="14" s="1"/>
  <c r="J14" i="14" s="1"/>
  <c r="D32" i="14"/>
  <c r="E32" i="14" s="1"/>
  <c r="F32" i="14" s="1"/>
  <c r="G32" i="14" s="1"/>
  <c r="H32" i="14" s="1"/>
  <c r="I32" i="14" s="1"/>
  <c r="J32" i="14" s="1"/>
  <c r="E38" i="14"/>
  <c r="F38" i="14" s="1"/>
  <c r="G38" i="14" s="1"/>
  <c r="H38" i="14" s="1"/>
  <c r="I38" i="14" s="1"/>
  <c r="J38" i="14" s="1"/>
  <c r="D56" i="14"/>
  <c r="E56" i="14" s="1"/>
  <c r="F56" i="14" s="1"/>
  <c r="G56" i="14" s="1"/>
  <c r="H56" i="14" s="1"/>
  <c r="I56" i="14" s="1"/>
  <c r="J56" i="14" s="1"/>
  <c r="K56" i="14" s="1"/>
  <c r="L56" i="14" s="1"/>
  <c r="M56" i="14" s="1"/>
  <c r="N56" i="14" s="1"/>
  <c r="O56" i="14" s="1"/>
  <c r="P56" i="14" s="1"/>
  <c r="E62" i="14"/>
  <c r="F62" i="14" s="1"/>
  <c r="G62" i="14" s="1"/>
  <c r="H62" i="14" s="1"/>
  <c r="I62" i="14" s="1"/>
  <c r="J62" i="14" s="1"/>
  <c r="K62" i="14" s="1"/>
  <c r="L62" i="14" s="1"/>
  <c r="M62" i="14" s="1"/>
  <c r="N62" i="14" s="1"/>
  <c r="O62" i="14" s="1"/>
  <c r="P62" i="14" s="1"/>
  <c r="D80" i="14"/>
  <c r="E80" i="14" s="1"/>
  <c r="F80" i="14" s="1"/>
  <c r="G80" i="14" s="1"/>
  <c r="H80" i="14" s="1"/>
  <c r="I80" i="14" s="1"/>
  <c r="J80" i="14" s="1"/>
  <c r="K80" i="14" s="1"/>
  <c r="L80" i="14" s="1"/>
  <c r="M80" i="14" s="1"/>
  <c r="N80" i="14" s="1"/>
  <c r="O80" i="14" s="1"/>
  <c r="P80" i="14" s="1"/>
  <c r="E86" i="14"/>
  <c r="F86" i="14" s="1"/>
  <c r="G86" i="14" s="1"/>
  <c r="H86" i="14" s="1"/>
  <c r="I86" i="14" s="1"/>
  <c r="J86" i="14" s="1"/>
  <c r="K86" i="14" s="1"/>
  <c r="L86" i="14" s="1"/>
  <c r="M86" i="14" s="1"/>
  <c r="N86" i="14" s="1"/>
  <c r="O86" i="14" s="1"/>
  <c r="P86" i="14" s="1"/>
  <c r="D104" i="14"/>
  <c r="E104" i="14" s="1"/>
  <c r="F104" i="14" s="1"/>
  <c r="G104" i="14" s="1"/>
  <c r="H104" i="14" s="1"/>
  <c r="I104" i="14" s="1"/>
  <c r="J104" i="14" s="1"/>
  <c r="E110" i="14"/>
  <c r="F110" i="14" s="1"/>
  <c r="G110" i="14" s="1"/>
  <c r="H110" i="14" s="1"/>
  <c r="I110" i="14" s="1"/>
  <c r="J110" i="14" s="1"/>
  <c r="K110" i="14" s="1"/>
  <c r="L110" i="14" s="1"/>
  <c r="M110" i="14" s="1"/>
  <c r="N110" i="14" s="1"/>
  <c r="O110" i="14" s="1"/>
  <c r="P110" i="14" s="1"/>
  <c r="U134" i="14"/>
  <c r="V50" i="15"/>
  <c r="V146" i="15"/>
  <c r="D152" i="14"/>
  <c r="E152" i="14" s="1"/>
  <c r="F152" i="14" s="1"/>
  <c r="G152" i="14" s="1"/>
  <c r="H152" i="14" s="1"/>
  <c r="I152" i="14" s="1"/>
  <c r="J152" i="14" s="1"/>
  <c r="K152" i="14" s="1"/>
  <c r="L152" i="14" s="1"/>
  <c r="M152" i="14" s="1"/>
  <c r="N152" i="14" s="1"/>
  <c r="O152" i="14" s="1"/>
  <c r="P152" i="14" s="1"/>
  <c r="U128" i="14"/>
  <c r="D140" i="14"/>
  <c r="E140" i="14" s="1"/>
  <c r="F140" i="14" s="1"/>
  <c r="G140" i="14" s="1"/>
  <c r="H140" i="14" s="1"/>
  <c r="I140" i="14" s="1"/>
  <c r="J140" i="14" s="1"/>
  <c r="K140" i="14" s="1"/>
  <c r="L140" i="14" s="1"/>
  <c r="M140" i="14" s="1"/>
  <c r="N140" i="14" s="1"/>
  <c r="O140" i="14" s="1"/>
  <c r="P140" i="14" s="1"/>
  <c r="D20" i="14"/>
  <c r="E20" i="14" s="1"/>
  <c r="F20" i="14" s="1"/>
  <c r="G20" i="14" s="1"/>
  <c r="H20" i="14" s="1"/>
  <c r="I20" i="14" s="1"/>
  <c r="J20" i="14" s="1"/>
  <c r="E26" i="14"/>
  <c r="F26" i="14" s="1"/>
  <c r="G26" i="14" s="1"/>
  <c r="H26" i="14" s="1"/>
  <c r="I26" i="14" s="1"/>
  <c r="J26" i="14" s="1"/>
  <c r="D44" i="14"/>
  <c r="E44" i="14" s="1"/>
  <c r="F44" i="14" s="1"/>
  <c r="G44" i="14" s="1"/>
  <c r="H44" i="14" s="1"/>
  <c r="I44" i="14" s="1"/>
  <c r="J44" i="14" s="1"/>
  <c r="K44" i="14" s="1"/>
  <c r="L44" i="14" s="1"/>
  <c r="M44" i="14" s="1"/>
  <c r="N44" i="14" s="1"/>
  <c r="O44" i="14" s="1"/>
  <c r="P44" i="14" s="1"/>
  <c r="E50" i="14"/>
  <c r="F50" i="14" s="1"/>
  <c r="G50" i="14" s="1"/>
  <c r="H50" i="14" s="1"/>
  <c r="I50" i="14" s="1"/>
  <c r="J50" i="14" s="1"/>
  <c r="K50" i="14" s="1"/>
  <c r="L50" i="14" s="1"/>
  <c r="M50" i="14" s="1"/>
  <c r="N50" i="14" s="1"/>
  <c r="O50" i="14" s="1"/>
  <c r="P50" i="14" s="1"/>
  <c r="D68" i="14"/>
  <c r="E68" i="14" s="1"/>
  <c r="F68" i="14" s="1"/>
  <c r="G68" i="14" s="1"/>
  <c r="H68" i="14" s="1"/>
  <c r="I68" i="14" s="1"/>
  <c r="J68" i="14" s="1"/>
  <c r="K68" i="14" s="1"/>
  <c r="L68" i="14" s="1"/>
  <c r="M68" i="14" s="1"/>
  <c r="N68" i="14" s="1"/>
  <c r="O68" i="14" s="1"/>
  <c r="P68" i="14" s="1"/>
  <c r="E74" i="14"/>
  <c r="F74" i="14" s="1"/>
  <c r="G74" i="14" s="1"/>
  <c r="H74" i="14" s="1"/>
  <c r="I74" i="14" s="1"/>
  <c r="J74" i="14" s="1"/>
  <c r="K74" i="14" s="1"/>
  <c r="L74" i="14" s="1"/>
  <c r="M74" i="14" s="1"/>
  <c r="N74" i="14" s="1"/>
  <c r="O74" i="14" s="1"/>
  <c r="P74" i="14" s="1"/>
  <c r="D92" i="14"/>
  <c r="E92" i="14" s="1"/>
  <c r="F92" i="14" s="1"/>
  <c r="G92" i="14" s="1"/>
  <c r="H92" i="14" s="1"/>
  <c r="I92" i="14" s="1"/>
  <c r="J92" i="14" s="1"/>
  <c r="K92" i="14" s="1"/>
  <c r="L92" i="14" s="1"/>
  <c r="M92" i="14" s="1"/>
  <c r="N92" i="14" s="1"/>
  <c r="E98" i="14"/>
  <c r="F98" i="14" s="1"/>
  <c r="G98" i="14" s="1"/>
  <c r="H98" i="14" s="1"/>
  <c r="I98" i="14" s="1"/>
  <c r="J98" i="14" s="1"/>
  <c r="K98" i="14" s="1"/>
  <c r="L98" i="14" s="1"/>
  <c r="M98" i="14" s="1"/>
  <c r="N98" i="14" s="1"/>
  <c r="O98" i="14" s="1"/>
  <c r="P98" i="14" s="1"/>
  <c r="D116" i="14"/>
  <c r="E116" i="14" s="1"/>
  <c r="F116" i="14" s="1"/>
  <c r="G116" i="14" s="1"/>
  <c r="H116" i="14" s="1"/>
  <c r="I116" i="14" s="1"/>
  <c r="J116" i="14" s="1"/>
  <c r="K116" i="14" s="1"/>
  <c r="L116" i="14" s="1"/>
  <c r="M116" i="14" s="1"/>
  <c r="N116" i="14" s="1"/>
  <c r="O116" i="14" s="1"/>
  <c r="P116" i="14" s="1"/>
  <c r="E122" i="14"/>
  <c r="F122" i="14" s="1"/>
  <c r="G122" i="14" s="1"/>
  <c r="H122" i="14" s="1"/>
  <c r="I122" i="14" s="1"/>
  <c r="J122" i="14" s="1"/>
  <c r="K122" i="14" s="1"/>
  <c r="L122" i="14" s="1"/>
  <c r="M122" i="14" s="1"/>
  <c r="N122" i="14" s="1"/>
  <c r="O122" i="14" s="1"/>
  <c r="P122" i="14" s="1"/>
  <c r="U158" i="14"/>
  <c r="V74" i="15"/>
  <c r="V122" i="15"/>
  <c r="V170" i="15"/>
  <c r="D176" i="14"/>
  <c r="E176" i="14" s="1"/>
  <c r="F176" i="14" s="1"/>
  <c r="G176" i="14" s="1"/>
  <c r="H176" i="14" s="1"/>
  <c r="I176" i="14" s="1"/>
  <c r="J176" i="14" s="1"/>
  <c r="U146" i="14"/>
  <c r="H8" i="15"/>
  <c r="I8" i="15" s="1"/>
  <c r="J8" i="15" s="1"/>
  <c r="H32" i="15"/>
  <c r="I32" i="15" s="1"/>
  <c r="J32" i="15" s="1"/>
  <c r="H56" i="15"/>
  <c r="I56" i="15" s="1"/>
  <c r="J56" i="15" s="1"/>
  <c r="K56" i="15" s="1"/>
  <c r="L56" i="15" s="1"/>
  <c r="M56" i="15" s="1"/>
  <c r="N56" i="15" s="1"/>
  <c r="O56" i="15" s="1"/>
  <c r="P56" i="15" s="1"/>
  <c r="Q56" i="15" s="1"/>
  <c r="R56" i="15" s="1"/>
  <c r="S56" i="15" s="1"/>
  <c r="T56" i="15" s="1"/>
  <c r="H80" i="15"/>
  <c r="I80" i="15" s="1"/>
  <c r="J80" i="15" s="1"/>
  <c r="K80" i="15" s="1"/>
  <c r="L80" i="15" s="1"/>
  <c r="M80" i="15" s="1"/>
  <c r="N80" i="15" s="1"/>
  <c r="O80" i="15" s="1"/>
  <c r="P80" i="15" s="1"/>
  <c r="Q80" i="15" s="1"/>
  <c r="R80" i="15" s="1"/>
  <c r="S80" i="15" s="1"/>
  <c r="T80" i="15" s="1"/>
  <c r="H104" i="15"/>
  <c r="I104" i="15" s="1"/>
  <c r="J104" i="15" s="1"/>
  <c r="K104" i="15" s="1"/>
  <c r="L104" i="15" s="1"/>
  <c r="M104" i="15" s="1"/>
  <c r="N104" i="15" s="1"/>
  <c r="O104" i="15" s="1"/>
  <c r="P104" i="15" s="1"/>
  <c r="Q104" i="15" s="1"/>
  <c r="R104" i="15" s="1"/>
  <c r="S104" i="15" s="1"/>
  <c r="T104" i="15" s="1"/>
  <c r="H128" i="15"/>
  <c r="I128" i="15" s="1"/>
  <c r="J128" i="15" s="1"/>
  <c r="K128" i="15" s="1"/>
  <c r="L128" i="15" s="1"/>
  <c r="M128" i="15" s="1"/>
  <c r="N128" i="15" s="1"/>
  <c r="O128" i="15" s="1"/>
  <c r="P128" i="15" s="1"/>
  <c r="Q128" i="15" s="1"/>
  <c r="R128" i="15" s="1"/>
  <c r="S128" i="15" s="1"/>
  <c r="T128" i="15" s="1"/>
  <c r="H152" i="15"/>
  <c r="I152" i="15" s="1"/>
  <c r="J152" i="15" s="1"/>
  <c r="K152" i="15" s="1"/>
  <c r="L152" i="15" s="1"/>
  <c r="M152" i="15" s="1"/>
  <c r="N152" i="15" s="1"/>
  <c r="O152" i="15" s="1"/>
  <c r="P152" i="15" s="1"/>
  <c r="Q152" i="15" s="1"/>
  <c r="R152" i="15" s="1"/>
  <c r="S152" i="15" s="1"/>
  <c r="T152" i="15" s="1"/>
  <c r="H176" i="15"/>
  <c r="I176" i="15" s="1"/>
  <c r="J176" i="15" s="1"/>
  <c r="U192" i="15"/>
  <c r="U195" i="15"/>
  <c r="V44" i="15"/>
  <c r="V68" i="15"/>
  <c r="V92" i="15"/>
  <c r="V116" i="15"/>
  <c r="V140" i="15"/>
  <c r="V164" i="15"/>
  <c r="D224" i="9"/>
  <c r="E224" i="9" s="1"/>
  <c r="F224" i="9" s="1"/>
  <c r="H218" i="9"/>
  <c r="I218" i="9" s="1"/>
  <c r="J218" i="9" s="1"/>
  <c r="V212" i="9"/>
  <c r="H206" i="9"/>
  <c r="I206" i="9" s="1"/>
  <c r="J206" i="9" s="1"/>
  <c r="H200" i="9"/>
  <c r="I200" i="9" s="1"/>
  <c r="J200" i="9" s="1"/>
  <c r="K200" i="9" s="1"/>
  <c r="L200" i="9" s="1"/>
  <c r="M200" i="9" s="1"/>
  <c r="N200" i="9" s="1"/>
  <c r="O200" i="9" s="1"/>
  <c r="P200" i="9" s="1"/>
  <c r="Q200" i="9" s="1"/>
  <c r="R200" i="9" s="1"/>
  <c r="S200" i="9" s="1"/>
  <c r="T200" i="9" s="1"/>
  <c r="D194" i="9"/>
  <c r="E194" i="9" s="1"/>
  <c r="F194" i="9" s="1"/>
  <c r="H140" i="9"/>
  <c r="I140" i="9" s="1"/>
  <c r="J140" i="9" s="1"/>
  <c r="K140" i="9" s="1"/>
  <c r="L140" i="9" s="1"/>
  <c r="M140" i="9" s="1"/>
  <c r="N140" i="9" s="1"/>
  <c r="O140" i="9" s="1"/>
  <c r="P140" i="9" s="1"/>
  <c r="Q140" i="9" s="1"/>
  <c r="R140" i="9" s="1"/>
  <c r="S140" i="9" s="1"/>
  <c r="T140" i="9" s="1"/>
  <c r="V146" i="9"/>
  <c r="H164" i="9"/>
  <c r="I164" i="9" s="1"/>
  <c r="J164" i="9" s="1"/>
  <c r="K164" i="9" s="1"/>
  <c r="L164" i="9" s="1"/>
  <c r="M164" i="9" s="1"/>
  <c r="N164" i="9" s="1"/>
  <c r="O164" i="9" s="1"/>
  <c r="P164" i="9" s="1"/>
  <c r="Q164" i="9" s="1"/>
  <c r="R164" i="9" s="1"/>
  <c r="S164" i="9" s="1"/>
  <c r="T164" i="9" s="1"/>
  <c r="V170" i="9"/>
  <c r="H188" i="9"/>
  <c r="I188" i="9" s="1"/>
  <c r="J188" i="9" s="1"/>
  <c r="K188" i="9" s="1"/>
  <c r="L188" i="9" s="1"/>
  <c r="M188" i="9" s="1"/>
  <c r="N188" i="9" s="1"/>
  <c r="O188" i="9" s="1"/>
  <c r="P188" i="9" s="1"/>
  <c r="Q188" i="9" s="1"/>
  <c r="R188" i="9" s="1"/>
  <c r="S188" i="9" s="1"/>
  <c r="T188" i="9" s="1"/>
  <c r="V176" i="9"/>
  <c r="V158" i="9"/>
  <c r="V182" i="9"/>
  <c r="H80" i="9"/>
  <c r="I80" i="9" s="1"/>
  <c r="J80" i="9" s="1"/>
  <c r="K80" i="9" s="1"/>
  <c r="L80" i="9" s="1"/>
  <c r="M80" i="9" s="1"/>
  <c r="N80" i="9" s="1"/>
  <c r="O80" i="9" s="1"/>
  <c r="P80" i="9" s="1"/>
  <c r="Q80" i="9" s="1"/>
  <c r="R80" i="9" s="1"/>
  <c r="S80" i="9" s="1"/>
  <c r="T80" i="9" s="1"/>
  <c r="V86" i="9"/>
  <c r="H104" i="9"/>
  <c r="I104" i="9" s="1"/>
  <c r="J104" i="9" s="1"/>
  <c r="K104" i="9" s="1"/>
  <c r="L104" i="9" s="1"/>
  <c r="M104" i="9" s="1"/>
  <c r="N104" i="9" s="1"/>
  <c r="O104" i="9" s="1"/>
  <c r="P104" i="9" s="1"/>
  <c r="Q104" i="9" s="1"/>
  <c r="R104" i="9" s="1"/>
  <c r="S104" i="9" s="1"/>
  <c r="T104" i="9" s="1"/>
  <c r="V110" i="9"/>
  <c r="H128" i="9"/>
  <c r="I128" i="9" s="1"/>
  <c r="J128" i="9" s="1"/>
  <c r="K128" i="9" s="1"/>
  <c r="L128" i="9" s="1"/>
  <c r="M128" i="9" s="1"/>
  <c r="N128" i="9" s="1"/>
  <c r="O128" i="9" s="1"/>
  <c r="P128" i="9" s="1"/>
  <c r="Q128" i="9" s="1"/>
  <c r="R128" i="9" s="1"/>
  <c r="S128" i="9" s="1"/>
  <c r="T128" i="9" s="1"/>
  <c r="V92" i="9"/>
  <c r="V116" i="9"/>
  <c r="V74" i="9"/>
  <c r="V98" i="9"/>
  <c r="V68" i="9"/>
  <c r="H26" i="9"/>
  <c r="I26" i="9" s="1"/>
  <c r="J26" i="9" s="1"/>
  <c r="U152" i="1"/>
  <c r="D128" i="1"/>
  <c r="E128" i="1" s="1"/>
  <c r="F128" i="1" s="1"/>
  <c r="G128" i="1" s="1"/>
  <c r="H128" i="1" s="1"/>
  <c r="I128" i="1" s="1"/>
  <c r="J128" i="1" s="1"/>
  <c r="D110" i="1"/>
  <c r="E110" i="1" s="1"/>
  <c r="F110" i="1" s="1"/>
  <c r="G110" i="1" s="1"/>
  <c r="H110" i="1" s="1"/>
  <c r="I110" i="1" s="1"/>
  <c r="J110" i="1" s="1"/>
  <c r="K110" i="1" s="1"/>
  <c r="L110" i="1" s="1"/>
  <c r="M110" i="1" s="1"/>
  <c r="N110" i="1" s="1"/>
  <c r="O110" i="1" s="1"/>
  <c r="P110" i="1" s="1"/>
  <c r="D134" i="1"/>
  <c r="E134" i="1" s="1"/>
  <c r="F134" i="1" s="1"/>
  <c r="G134" i="1" s="1"/>
  <c r="H134" i="1" s="1"/>
  <c r="I134" i="1" s="1"/>
  <c r="J134" i="1" s="1"/>
  <c r="K134" i="1" s="1"/>
  <c r="L134" i="1" s="1"/>
  <c r="M134" i="1" s="1"/>
  <c r="N134" i="1" s="1"/>
  <c r="O134" i="1" s="1"/>
  <c r="P134" i="1" s="1"/>
  <c r="D116" i="1"/>
  <c r="E116" i="1" s="1"/>
  <c r="F116" i="1" s="1"/>
  <c r="G116" i="1" s="1"/>
  <c r="H116" i="1" s="1"/>
  <c r="I116" i="1" s="1"/>
  <c r="J116" i="1" s="1"/>
  <c r="K116" i="1" s="1"/>
  <c r="L116" i="1" s="1"/>
  <c r="M116" i="1" s="1"/>
  <c r="N116" i="1" s="1"/>
  <c r="D140" i="1"/>
  <c r="E140" i="1" s="1"/>
  <c r="F140" i="1" s="1"/>
  <c r="G140" i="1" s="1"/>
  <c r="H140" i="1" s="1"/>
  <c r="I140" i="1" s="1"/>
  <c r="J140" i="1" s="1"/>
  <c r="K140" i="1" s="1"/>
  <c r="L140" i="1" s="1"/>
  <c r="M140" i="1" s="1"/>
  <c r="N140" i="1" s="1"/>
  <c r="O140" i="1" s="1"/>
  <c r="P140" i="1" s="1"/>
  <c r="D122" i="1"/>
  <c r="E122" i="1" s="1"/>
  <c r="F122" i="1" s="1"/>
  <c r="G122" i="1" s="1"/>
  <c r="H122" i="1" s="1"/>
  <c r="I122" i="1" s="1"/>
  <c r="J122" i="1" s="1"/>
  <c r="K122" i="1" s="1"/>
  <c r="L122" i="1" s="1"/>
  <c r="M122" i="1" s="1"/>
  <c r="N122" i="1" s="1"/>
  <c r="O122" i="1" s="1"/>
  <c r="P122" i="1" s="1"/>
  <c r="D146" i="1"/>
  <c r="E146" i="1" s="1"/>
  <c r="F146" i="1" s="1"/>
  <c r="G146" i="1" s="1"/>
  <c r="H146" i="1" s="1"/>
  <c r="I146" i="1" s="1"/>
  <c r="J146" i="1" s="1"/>
  <c r="K146" i="1" s="1"/>
  <c r="L146" i="1" s="1"/>
  <c r="M146" i="1" s="1"/>
  <c r="N146" i="1" s="1"/>
  <c r="U86" i="1"/>
  <c r="U104" i="1"/>
  <c r="D80" i="1"/>
  <c r="E80" i="1" s="1"/>
  <c r="F80" i="1" s="1"/>
  <c r="G80" i="1" s="1"/>
  <c r="H80" i="1" s="1"/>
  <c r="I80" i="1" s="1"/>
  <c r="J80" i="1" s="1"/>
  <c r="K80" i="1" s="1"/>
  <c r="L80" i="1" s="1"/>
  <c r="M80" i="1" s="1"/>
  <c r="N80" i="1" s="1"/>
  <c r="O80" i="1" s="1"/>
  <c r="P80" i="1" s="1"/>
  <c r="D62" i="1"/>
  <c r="E62" i="1" s="1"/>
  <c r="F62" i="1" s="1"/>
  <c r="G62" i="1" s="1"/>
  <c r="H62" i="1" s="1"/>
  <c r="I62" i="1" s="1"/>
  <c r="J62" i="1" s="1"/>
  <c r="K62" i="1" s="1"/>
  <c r="L62" i="1" s="1"/>
  <c r="M62" i="1" s="1"/>
  <c r="N62" i="1" s="1"/>
  <c r="O62" i="1" s="1"/>
  <c r="P62" i="1" s="1"/>
  <c r="D68" i="1"/>
  <c r="E68" i="1" s="1"/>
  <c r="F68" i="1" s="1"/>
  <c r="G68" i="1" s="1"/>
  <c r="H68" i="1" s="1"/>
  <c r="I68" i="1" s="1"/>
  <c r="J68" i="1" s="1"/>
  <c r="K68" i="1" s="1"/>
  <c r="L68" i="1" s="1"/>
  <c r="M68" i="1" s="1"/>
  <c r="N68" i="1" s="1"/>
  <c r="O68" i="1" s="1"/>
  <c r="P68" i="1" s="1"/>
  <c r="D92" i="1"/>
  <c r="E92" i="1" s="1"/>
  <c r="F92" i="1" s="1"/>
  <c r="G92" i="1" s="1"/>
  <c r="H92" i="1" s="1"/>
  <c r="I92" i="1" s="1"/>
  <c r="J92" i="1" s="1"/>
  <c r="K92" i="1" s="1"/>
  <c r="L92" i="1" s="1"/>
  <c r="M92" i="1" s="1"/>
  <c r="N92" i="1" s="1"/>
  <c r="O92" i="1" s="1"/>
  <c r="P92" i="1" s="1"/>
  <c r="D74" i="1"/>
  <c r="E74" i="1" s="1"/>
  <c r="F74" i="1" s="1"/>
  <c r="G74" i="1" s="1"/>
  <c r="H74" i="1" s="1"/>
  <c r="I74" i="1" s="1"/>
  <c r="J74" i="1" s="1"/>
  <c r="K74" i="1" s="1"/>
  <c r="L74" i="1" s="1"/>
  <c r="M74" i="1" s="1"/>
  <c r="N74" i="1" s="1"/>
  <c r="O74" i="1" s="1"/>
  <c r="P74" i="1" s="1"/>
  <c r="D98" i="1"/>
  <c r="E98" i="1" s="1"/>
  <c r="F98" i="1" s="1"/>
  <c r="G98" i="1" s="1"/>
  <c r="H98" i="1" s="1"/>
  <c r="I98" i="1" s="1"/>
  <c r="J98" i="1" s="1"/>
  <c r="K98" i="1" s="1"/>
  <c r="L98" i="1" s="1"/>
  <c r="M98" i="1" s="1"/>
  <c r="N98" i="1" s="1"/>
  <c r="O98" i="1" s="1"/>
  <c r="P98" i="1" s="1"/>
  <c r="D32" i="1"/>
  <c r="E32" i="1" s="1"/>
  <c r="F32" i="1" s="1"/>
  <c r="G32" i="1" s="1"/>
  <c r="H32" i="1" s="1"/>
  <c r="I32" i="1" s="1"/>
  <c r="J32" i="1" s="1"/>
  <c r="D14" i="1"/>
  <c r="E14" i="1" s="1"/>
  <c r="F14" i="1" s="1"/>
  <c r="G14" i="1" s="1"/>
  <c r="H14" i="1" s="1"/>
  <c r="I14" i="1" s="1"/>
  <c r="J14" i="1" s="1"/>
  <c r="D38" i="1"/>
  <c r="E38" i="1" s="1"/>
  <c r="F38" i="1" s="1"/>
  <c r="G38" i="1" s="1"/>
  <c r="H38" i="1" s="1"/>
  <c r="I38" i="1" s="1"/>
  <c r="J38" i="1" s="1"/>
  <c r="D20" i="1"/>
  <c r="E20" i="1" s="1"/>
  <c r="F20" i="1" s="1"/>
  <c r="G20" i="1" s="1"/>
  <c r="H20" i="1" s="1"/>
  <c r="I20" i="1" s="1"/>
  <c r="J20" i="1" s="1"/>
  <c r="D26" i="1"/>
  <c r="E26" i="1" s="1"/>
  <c r="F26" i="1" s="1"/>
  <c r="G26" i="1" s="1"/>
  <c r="H26" i="1" s="1"/>
  <c r="I26" i="1" s="1"/>
  <c r="J26" i="1" s="1"/>
  <c r="D50" i="1"/>
  <c r="E50" i="1" s="1"/>
  <c r="F50" i="1" s="1"/>
  <c r="G50" i="1" s="1"/>
  <c r="H50" i="1" s="1"/>
  <c r="I50" i="1" s="1"/>
  <c r="J50" i="1" s="1"/>
  <c r="U170" i="1"/>
  <c r="U164" i="1"/>
  <c r="U158" i="1"/>
  <c r="K98" i="17" l="1"/>
  <c r="L98" i="17" s="1"/>
  <c r="M98" i="17" s="1"/>
  <c r="N98" i="17" s="1"/>
  <c r="O98" i="17" s="1"/>
  <c r="P98" i="17" s="1"/>
  <c r="Q98" i="17" s="1"/>
  <c r="R98" i="17" s="1"/>
  <c r="S98" i="17" s="1"/>
  <c r="T98" i="17" s="1"/>
  <c r="K32" i="17"/>
  <c r="L32" i="17" s="1"/>
  <c r="M32" i="17" s="1"/>
  <c r="N32" i="17" s="1"/>
  <c r="O32" i="17" s="1"/>
  <c r="P32" i="17" s="1"/>
  <c r="Q32" i="17" s="1"/>
  <c r="R32" i="17" s="1"/>
  <c r="S32" i="17" s="1"/>
  <c r="T32" i="17" s="1"/>
  <c r="K20" i="17"/>
  <c r="L20" i="17" s="1"/>
  <c r="M20" i="17" s="1"/>
  <c r="N20" i="17" s="1"/>
  <c r="O20" i="17" s="1"/>
  <c r="P20" i="17" s="1"/>
  <c r="Q20" i="17" s="1"/>
  <c r="R20" i="17" s="1"/>
  <c r="S20" i="17" s="1"/>
  <c r="T20" i="17" s="1"/>
  <c r="K38" i="16"/>
  <c r="L38" i="16" s="1"/>
  <c r="M38" i="16" s="1"/>
  <c r="N38" i="16" s="1"/>
  <c r="Q38" i="16" s="1"/>
  <c r="R38" i="16" s="1"/>
  <c r="S38" i="16" s="1"/>
  <c r="K26" i="16"/>
  <c r="L26" i="16" s="1"/>
  <c r="M26" i="16" s="1"/>
  <c r="N26" i="16" s="1"/>
  <c r="O26" i="16" s="1"/>
  <c r="P26" i="16" s="1"/>
  <c r="J14" i="16"/>
  <c r="V38" i="15"/>
  <c r="V188" i="15"/>
  <c r="V44" i="9"/>
  <c r="V56" i="9"/>
  <c r="S188" i="1"/>
  <c r="U188" i="1" s="1"/>
  <c r="K122" i="9"/>
  <c r="L122" i="9" s="1"/>
  <c r="M122" i="9" s="1"/>
  <c r="N122" i="9" s="1"/>
  <c r="O122" i="9" s="1"/>
  <c r="P122" i="9" s="1"/>
  <c r="Q122" i="9" s="1"/>
  <c r="R122" i="9" s="1"/>
  <c r="S122" i="9" s="1"/>
  <c r="T122" i="9" s="1"/>
  <c r="N56" i="1"/>
  <c r="N170" i="14"/>
  <c r="O170" i="14" s="1"/>
  <c r="P170" i="14" s="1"/>
  <c r="L134" i="9"/>
  <c r="M134" i="9" s="1"/>
  <c r="N134" i="9" s="1"/>
  <c r="O134" i="9" s="1"/>
  <c r="P134" i="9" s="1"/>
  <c r="Q134" i="9" s="1"/>
  <c r="R134" i="9" s="1"/>
  <c r="S134" i="9" s="1"/>
  <c r="T134" i="9" s="1"/>
  <c r="N38" i="9"/>
  <c r="O38" i="9" s="1"/>
  <c r="P38" i="9" s="1"/>
  <c r="Q38" i="9" s="1"/>
  <c r="R38" i="9" s="1"/>
  <c r="S38" i="9" s="1"/>
  <c r="T38" i="9" s="1"/>
  <c r="L20" i="9"/>
  <c r="N50" i="9"/>
  <c r="O50" i="9" s="1"/>
  <c r="P50" i="9" s="1"/>
  <c r="Q50" i="9" s="1"/>
  <c r="R50" i="9" s="1"/>
  <c r="S50" i="9" s="1"/>
  <c r="T50" i="9" s="1"/>
  <c r="N182" i="14"/>
  <c r="O182" i="14" s="1"/>
  <c r="P182" i="14" s="1"/>
  <c r="L26" i="1"/>
  <c r="M26" i="1" s="1"/>
  <c r="N26" i="1" s="1"/>
  <c r="I194" i="9"/>
  <c r="L218" i="9"/>
  <c r="M218" i="9" s="1"/>
  <c r="N218" i="9" s="1"/>
  <c r="O218" i="9" s="1"/>
  <c r="P218" i="9" s="1"/>
  <c r="Q218" i="9" s="1"/>
  <c r="R218" i="9" s="1"/>
  <c r="S218" i="9" s="1"/>
  <c r="T218" i="9" s="1"/>
  <c r="L176" i="15"/>
  <c r="M176" i="15" s="1"/>
  <c r="N176" i="15" s="1"/>
  <c r="O176" i="15" s="1"/>
  <c r="P176" i="15" s="1"/>
  <c r="Q176" i="15" s="1"/>
  <c r="R176" i="15" s="1"/>
  <c r="S176" i="15" s="1"/>
  <c r="T176" i="15" s="1"/>
  <c r="M20" i="14"/>
  <c r="N20" i="14" s="1"/>
  <c r="L20" i="14"/>
  <c r="L38" i="14"/>
  <c r="M38" i="14" s="1"/>
  <c r="N38" i="14" s="1"/>
  <c r="O38" i="14" s="1"/>
  <c r="P38" i="14" s="1"/>
  <c r="M44" i="1"/>
  <c r="N44" i="1" s="1"/>
  <c r="O44" i="1" s="1"/>
  <c r="P44" i="1" s="1"/>
  <c r="L26" i="15"/>
  <c r="L20" i="1"/>
  <c r="M20" i="1" s="1"/>
  <c r="L128" i="1"/>
  <c r="M128" i="1" s="1"/>
  <c r="V14" i="9"/>
  <c r="L26" i="9"/>
  <c r="M26" i="9" s="1"/>
  <c r="I224" i="9"/>
  <c r="J224" i="9" s="1"/>
  <c r="V20" i="15"/>
  <c r="L176" i="14"/>
  <c r="M176" i="14" s="1"/>
  <c r="M32" i="14"/>
  <c r="N32" i="14" s="1"/>
  <c r="O32" i="14" s="1"/>
  <c r="P32" i="14" s="1"/>
  <c r="L32" i="14"/>
  <c r="I110" i="15"/>
  <c r="J110" i="15" s="1"/>
  <c r="K110" i="15" s="1"/>
  <c r="L110" i="15" s="1"/>
  <c r="M110" i="15" s="1"/>
  <c r="N110" i="15" s="1"/>
  <c r="O110" i="15" s="1"/>
  <c r="P110" i="15" s="1"/>
  <c r="Q110" i="15" s="1"/>
  <c r="R110" i="15" s="1"/>
  <c r="S110" i="15" s="1"/>
  <c r="T110" i="15" s="1"/>
  <c r="L32" i="9"/>
  <c r="M32" i="9" s="1"/>
  <c r="N32" i="9" s="1"/>
  <c r="O32" i="9" s="1"/>
  <c r="P32" i="9" s="1"/>
  <c r="Q32" i="9" s="1"/>
  <c r="R32" i="9" s="1"/>
  <c r="S32" i="9" s="1"/>
  <c r="T32" i="9" s="1"/>
  <c r="L152" i="9"/>
  <c r="M152" i="9" s="1"/>
  <c r="N152" i="9" s="1"/>
  <c r="O152" i="9" s="1"/>
  <c r="P152" i="9" s="1"/>
  <c r="Q152" i="9" s="1"/>
  <c r="R152" i="9" s="1"/>
  <c r="S152" i="9" s="1"/>
  <c r="T152" i="9" s="1"/>
  <c r="L32" i="1"/>
  <c r="M32" i="1" s="1"/>
  <c r="N32" i="1" s="1"/>
  <c r="O32" i="1" s="1"/>
  <c r="P32" i="1" s="1"/>
  <c r="L38" i="1"/>
  <c r="M38" i="1" s="1"/>
  <c r="Q116" i="1"/>
  <c r="R116" i="1" s="1"/>
  <c r="L206" i="9"/>
  <c r="M206" i="9" s="1"/>
  <c r="N206" i="9" s="1"/>
  <c r="O206" i="9" s="1"/>
  <c r="P206" i="9" s="1"/>
  <c r="Q206" i="9" s="1"/>
  <c r="R206" i="9" s="1"/>
  <c r="S206" i="9" s="1"/>
  <c r="T206" i="9" s="1"/>
  <c r="L32" i="15"/>
  <c r="M32" i="15" s="1"/>
  <c r="N32" i="15" s="1"/>
  <c r="O32" i="15" s="1"/>
  <c r="P32" i="15" s="1"/>
  <c r="Q32" i="15" s="1"/>
  <c r="R32" i="15" s="1"/>
  <c r="S32" i="15" s="1"/>
  <c r="T32" i="15" s="1"/>
  <c r="Q92" i="14"/>
  <c r="R92" i="14" s="1"/>
  <c r="S92" i="14" s="1"/>
  <c r="L14" i="14"/>
  <c r="M14" i="14" s="1"/>
  <c r="N14" i="14" s="1"/>
  <c r="O14" i="14" s="1"/>
  <c r="P14" i="14" s="1"/>
  <c r="N98" i="15"/>
  <c r="O98" i="15" s="1"/>
  <c r="P98" i="15" s="1"/>
  <c r="Q98" i="15" s="1"/>
  <c r="R98" i="15" s="1"/>
  <c r="S98" i="15" s="1"/>
  <c r="T98" i="15" s="1"/>
  <c r="L50" i="1"/>
  <c r="M50" i="1" s="1"/>
  <c r="N50" i="1" s="1"/>
  <c r="O50" i="1" s="1"/>
  <c r="P50" i="1" s="1"/>
  <c r="L14" i="1"/>
  <c r="M14" i="1" s="1"/>
  <c r="N14" i="1" s="1"/>
  <c r="Q146" i="1"/>
  <c r="R146" i="1" s="1"/>
  <c r="S146" i="1" s="1"/>
  <c r="V62" i="9"/>
  <c r="L8" i="15"/>
  <c r="M8" i="15" s="1"/>
  <c r="L26" i="14"/>
  <c r="L104" i="14"/>
  <c r="M104" i="14" s="1"/>
  <c r="N104" i="14" s="1"/>
  <c r="L8" i="14"/>
  <c r="M8" i="14" s="1"/>
  <c r="Q218" i="1"/>
  <c r="R218" i="1" s="1"/>
  <c r="I14" i="15"/>
  <c r="J14" i="15" s="1"/>
  <c r="V50" i="17"/>
  <c r="V152" i="17"/>
  <c r="V68" i="17"/>
  <c r="V44" i="17"/>
  <c r="V188" i="17"/>
  <c r="U20" i="16"/>
  <c r="V176" i="17"/>
  <c r="U32" i="16"/>
  <c r="V14" i="17"/>
  <c r="V26" i="17"/>
  <c r="V92" i="17"/>
  <c r="U182" i="16"/>
  <c r="U170" i="16"/>
  <c r="V128" i="17"/>
  <c r="V38" i="17"/>
  <c r="V8" i="17"/>
  <c r="V182" i="15"/>
  <c r="V62" i="15"/>
  <c r="V158" i="15"/>
  <c r="V140" i="9"/>
  <c r="U212" i="1"/>
  <c r="U182" i="1"/>
  <c r="U140" i="14"/>
  <c r="U152" i="14"/>
  <c r="V80" i="15"/>
  <c r="U164" i="14"/>
  <c r="U50" i="14"/>
  <c r="U62" i="14"/>
  <c r="V104" i="15"/>
  <c r="U68" i="14"/>
  <c r="U80" i="14"/>
  <c r="U122" i="14"/>
  <c r="V128" i="15"/>
  <c r="U86" i="14"/>
  <c r="U98" i="14"/>
  <c r="U110" i="14"/>
  <c r="U56" i="14"/>
  <c r="V152" i="15"/>
  <c r="V56" i="15"/>
  <c r="U116" i="14"/>
  <c r="U44" i="14"/>
  <c r="U74" i="14"/>
  <c r="V200" i="9"/>
  <c r="V164" i="9"/>
  <c r="V188" i="9"/>
  <c r="V80" i="9"/>
  <c r="V104" i="9"/>
  <c r="V128" i="9"/>
  <c r="U110" i="1"/>
  <c r="U122" i="1"/>
  <c r="U134" i="1"/>
  <c r="U140" i="1"/>
  <c r="U62" i="1"/>
  <c r="U68" i="1"/>
  <c r="U74" i="1"/>
  <c r="U80" i="1"/>
  <c r="U98" i="1"/>
  <c r="U92" i="1"/>
  <c r="V230" i="9"/>
  <c r="U176" i="1"/>
  <c r="U224" i="1"/>
  <c r="K14" i="16" l="1"/>
  <c r="L14" i="16" s="1"/>
  <c r="M14" i="16" s="1"/>
  <c r="N14" i="16" s="1"/>
  <c r="O14" i="16" s="1"/>
  <c r="P14" i="16" s="1"/>
  <c r="V98" i="17"/>
  <c r="V32" i="17"/>
  <c r="V20" i="17"/>
  <c r="U38" i="16"/>
  <c r="U26" i="16"/>
  <c r="U38" i="14"/>
  <c r="S116" i="1"/>
  <c r="U116" i="1" s="1"/>
  <c r="U32" i="1"/>
  <c r="N38" i="1"/>
  <c r="O38" i="1" s="1"/>
  <c r="P38" i="1" s="1"/>
  <c r="V122" i="9"/>
  <c r="N26" i="9"/>
  <c r="O26" i="9" s="1"/>
  <c r="P26" i="9" s="1"/>
  <c r="Q26" i="9" s="1"/>
  <c r="R26" i="9" s="1"/>
  <c r="S26" i="9" s="1"/>
  <c r="T26" i="9" s="1"/>
  <c r="V38" i="9"/>
  <c r="V206" i="9"/>
  <c r="J194" i="9"/>
  <c r="K194" i="9" s="1"/>
  <c r="L194" i="9" s="1"/>
  <c r="M194" i="9" s="1"/>
  <c r="N194" i="9" s="1"/>
  <c r="O194" i="9" s="1"/>
  <c r="P194" i="9" s="1"/>
  <c r="Q194" i="9" s="1"/>
  <c r="R194" i="9" s="1"/>
  <c r="S194" i="9" s="1"/>
  <c r="T194" i="9" s="1"/>
  <c r="S218" i="1"/>
  <c r="U218" i="1" s="1"/>
  <c r="N8" i="15"/>
  <c r="O8" i="15" s="1"/>
  <c r="P8" i="15" s="1"/>
  <c r="Q8" i="15" s="1"/>
  <c r="R8" i="15" s="1"/>
  <c r="S8" i="15" s="1"/>
  <c r="T8" i="15" s="1"/>
  <c r="N176" i="14"/>
  <c r="N20" i="1"/>
  <c r="O20" i="1" s="1"/>
  <c r="P20" i="1" s="1"/>
  <c r="N8" i="14"/>
  <c r="Q104" i="14"/>
  <c r="R104" i="14" s="1"/>
  <c r="L14" i="15"/>
  <c r="N128" i="1"/>
  <c r="Q14" i="1"/>
  <c r="R14" i="1" s="1"/>
  <c r="S14" i="1" s="1"/>
  <c r="L224" i="9"/>
  <c r="M224" i="9" s="1"/>
  <c r="N224" i="9" s="1"/>
  <c r="O224" i="9" s="1"/>
  <c r="P224" i="9" s="1"/>
  <c r="Q224" i="9" s="1"/>
  <c r="R224" i="9" s="1"/>
  <c r="S224" i="9" s="1"/>
  <c r="T224" i="9" s="1"/>
  <c r="V134" i="9"/>
  <c r="U14" i="14"/>
  <c r="V32" i="15"/>
  <c r="U92" i="14"/>
  <c r="V176" i="15"/>
  <c r="M26" i="14"/>
  <c r="N26" i="14" s="1"/>
  <c r="O26" i="14" s="1"/>
  <c r="P26" i="14" s="1"/>
  <c r="V32" i="9"/>
  <c r="M26" i="15"/>
  <c r="N26" i="15" s="1"/>
  <c r="O26" i="15" s="1"/>
  <c r="P26" i="15" s="1"/>
  <c r="Q26" i="15" s="1"/>
  <c r="R26" i="15" s="1"/>
  <c r="S26" i="15" s="1"/>
  <c r="T26" i="15" s="1"/>
  <c r="V50" i="9"/>
  <c r="M20" i="9"/>
  <c r="N20" i="9" s="1"/>
  <c r="O20" i="9" s="1"/>
  <c r="P20" i="9" s="1"/>
  <c r="Q20" i="9" s="1"/>
  <c r="R20" i="9" s="1"/>
  <c r="S20" i="9" s="1"/>
  <c r="T20" i="9" s="1"/>
  <c r="U44" i="1"/>
  <c r="Q20" i="14"/>
  <c r="Q26" i="1"/>
  <c r="U50" i="1"/>
  <c r="U146" i="1"/>
  <c r="V218" i="9"/>
  <c r="U32" i="14"/>
  <c r="V110" i="15"/>
  <c r="V98" i="15"/>
  <c r="V152" i="9"/>
  <c r="U182" i="14"/>
  <c r="U170" i="14"/>
  <c r="Q56" i="1"/>
  <c r="R56" i="1" s="1"/>
  <c r="S56" i="1" s="1"/>
  <c r="S235" i="9"/>
  <c r="R235" i="9"/>
  <c r="Q235" i="9"/>
  <c r="H235" i="9"/>
  <c r="G235" i="9"/>
  <c r="F235" i="9"/>
  <c r="E235" i="9"/>
  <c r="D235" i="9"/>
  <c r="C235" i="9"/>
  <c r="T234" i="9"/>
  <c r="S234" i="9"/>
  <c r="R234" i="9"/>
  <c r="Q234" i="9"/>
  <c r="H234" i="9"/>
  <c r="G234" i="9"/>
  <c r="F234" i="9"/>
  <c r="E234" i="9"/>
  <c r="D234" i="9"/>
  <c r="U7" i="9"/>
  <c r="U20" i="1" l="1"/>
  <c r="U14" i="16"/>
  <c r="V8" i="15"/>
  <c r="U38" i="1"/>
  <c r="V26" i="9"/>
  <c r="V20" i="9"/>
  <c r="V194" i="9"/>
  <c r="S104" i="14"/>
  <c r="U104" i="14" s="1"/>
  <c r="R26" i="1"/>
  <c r="S26" i="1" s="1"/>
  <c r="V224" i="9"/>
  <c r="M14" i="15"/>
  <c r="N14" i="15" s="1"/>
  <c r="O14" i="15" s="1"/>
  <c r="P14" i="15" s="1"/>
  <c r="Q14" i="15" s="1"/>
  <c r="R14" i="15" s="1"/>
  <c r="S14" i="15" s="1"/>
  <c r="T14" i="15" s="1"/>
  <c r="V26" i="15"/>
  <c r="U14" i="1"/>
  <c r="Q128" i="1"/>
  <c r="U56" i="1"/>
  <c r="R20" i="14"/>
  <c r="S20" i="14" s="1"/>
  <c r="U26" i="14"/>
  <c r="Q8" i="14"/>
  <c r="Q176" i="14"/>
  <c r="U235" i="9"/>
  <c r="U234" i="9"/>
  <c r="T7" i="1"/>
  <c r="S228" i="1"/>
  <c r="H228" i="1"/>
  <c r="G228" i="1"/>
  <c r="F228" i="1"/>
  <c r="E228" i="1"/>
  <c r="D228" i="1"/>
  <c r="H229" i="1"/>
  <c r="G229" i="1"/>
  <c r="F229" i="1"/>
  <c r="E229" i="1"/>
  <c r="D229" i="1"/>
  <c r="C229" i="1"/>
  <c r="C8" i="1"/>
  <c r="D8" i="1" s="1"/>
  <c r="V14" i="15" l="1"/>
  <c r="R128" i="1"/>
  <c r="S128" i="1" s="1"/>
  <c r="R176" i="14"/>
  <c r="S176" i="14" s="1"/>
  <c r="U20" i="14"/>
  <c r="R8" i="14"/>
  <c r="S8" i="14" s="1"/>
  <c r="U26" i="1"/>
  <c r="E8" i="1"/>
  <c r="F8" i="1" s="1"/>
  <c r="G8" i="1" s="1"/>
  <c r="H8" i="1" s="1"/>
  <c r="U236" i="9"/>
  <c r="U237" i="9"/>
  <c r="T228" i="1"/>
  <c r="T229" i="1"/>
  <c r="U8" i="14" l="1"/>
  <c r="U128" i="1"/>
  <c r="I8" i="1"/>
  <c r="J8" i="1" s="1"/>
  <c r="U176" i="14"/>
  <c r="H8" i="9"/>
  <c r="I8" i="9" s="1"/>
  <c r="J8" i="9" s="1"/>
  <c r="L8" i="1" l="1"/>
  <c r="M8" i="1" s="1"/>
  <c r="N8" i="1" s="1"/>
  <c r="O8" i="1" s="1"/>
  <c r="P8" i="1" s="1"/>
  <c r="L8" i="9"/>
  <c r="M8" i="9" l="1"/>
  <c r="N8" i="9" s="1"/>
  <c r="O8" i="9" s="1"/>
  <c r="P8" i="9" s="1"/>
  <c r="Q8" i="9" s="1"/>
  <c r="R8" i="9" s="1"/>
  <c r="S8" i="9" s="1"/>
  <c r="T8" i="9" s="1"/>
  <c r="U8" i="1"/>
  <c r="V8" i="9" l="1"/>
</calcChain>
</file>

<file path=xl/sharedStrings.xml><?xml version="1.0" encoding="utf-8"?>
<sst xmlns="http://schemas.openxmlformats.org/spreadsheetml/2006/main" count="3892" uniqueCount="60">
  <si>
    <t xml:space="preserve"> Linia:</t>
  </si>
  <si>
    <t xml:space="preserve"> Rozkład powszedni</t>
  </si>
  <si>
    <t> A. Godz. rozpoczęcia 
 kursu wg harmonogramu.  B. Przystanek początkowy  C. Nr inw. pojazdu</t>
  </si>
  <si>
    <t xml:space="preserve"> Badane parametry</t>
  </si>
  <si>
    <t xml:space="preserve"> Maksymalne  napełnienie</t>
  </si>
  <si>
    <t>l. wys.</t>
  </si>
  <si>
    <t xml:space="preserve"> </t>
  </si>
  <si>
    <t>l. wsiad.</t>
  </si>
  <si>
    <t>w poj.</t>
  </si>
  <si>
    <t>g. przyj.</t>
  </si>
  <si>
    <t>g. odj.</t>
  </si>
  <si>
    <t>uwagi:</t>
  </si>
  <si>
    <t>Suma wysiadających</t>
  </si>
  <si>
    <t>Suma wsiadających</t>
  </si>
  <si>
    <r>
      <t xml:space="preserve"> </t>
    </r>
    <r>
      <rPr>
        <b/>
        <sz val="9"/>
        <rFont val="Tahoma"/>
        <family val="2"/>
      </rPr>
      <t xml:space="preserve">A. Suma osób  wsiadających
 </t>
    </r>
    <r>
      <rPr>
        <sz val="9"/>
        <rFont val="Tahoma"/>
        <family val="2"/>
      </rPr>
      <t>B. Czas jazdy
 C. Postoje na trasie</t>
    </r>
  </si>
  <si>
    <t xml:space="preserve"> PTC / MPK Włocławek - Wyniki badań napełnienia</t>
  </si>
  <si>
    <t xml:space="preserve"> WIENIECKA (PĘTLA)</t>
  </si>
  <si>
    <t xml:space="preserve"> Wieniecka (Rysia)</t>
  </si>
  <si>
    <t xml:space="preserve"> Wieniecka (Hutnicza)</t>
  </si>
  <si>
    <t>Wieniecka (pętla)</t>
  </si>
  <si>
    <t xml:space="preserve"> Rozkład sobotni</t>
  </si>
  <si>
    <t xml:space="preserve"> Rozkład niedzielny</t>
  </si>
  <si>
    <t xml:space="preserve"> Kierunek: Wieniecka &gt; Ostrowska / Przemysłowa</t>
  </si>
  <si>
    <t xml:space="preserve"> Wieniecka (KZPOW)</t>
  </si>
  <si>
    <t xml:space="preserve"> WYSZYŃSKIEGO</t>
  </si>
  <si>
    <t xml:space="preserve"> Plac Kopernika</t>
  </si>
  <si>
    <t xml:space="preserve"> PL. WOLNOŚCI (SDH)</t>
  </si>
  <si>
    <t xml:space="preserve"> Al.Chopina (Witosa)</t>
  </si>
  <si>
    <t xml:space="preserve"> CMENTARNA (REAL)</t>
  </si>
  <si>
    <t xml:space="preserve"> Al.Chopina (cmentarz)</t>
  </si>
  <si>
    <t xml:space="preserve"> Al.Chopina (RDP)</t>
  </si>
  <si>
    <t xml:space="preserve"> Ostrowska (Łanowa)</t>
  </si>
  <si>
    <t xml:space="preserve"> PRZEMYSŁOWA</t>
  </si>
  <si>
    <t xml:space="preserve"> Al.Chopina
 (Św.Antoniego)</t>
  </si>
  <si>
    <t xml:space="preserve"> AL. K. WIELKIEGO
 (RONDO)</t>
  </si>
  <si>
    <t xml:space="preserve"> Al.K.Wielkiego
 (Stalprodukt)</t>
  </si>
  <si>
    <t xml:space="preserve"> Al.K.Wielkiego
 (Przemysłowa)</t>
  </si>
  <si>
    <t xml:space="preserve"> Kierunek: Przemysłowa / Ostrowska &gt; Wieniecka</t>
  </si>
  <si>
    <t xml:space="preserve"> Al.K.Wielkiego (DGS)</t>
  </si>
  <si>
    <t xml:space="preserve"> Ostrowska (Zielna)</t>
  </si>
  <si>
    <t xml:space="preserve"> Al.K.Wielkiego (Leśna)</t>
  </si>
  <si>
    <t xml:space="preserve"> Al.Chopina (Hala Mistrzów)</t>
  </si>
  <si>
    <t xml:space="preserve"> Al.Chopina (Delfin)</t>
  </si>
  <si>
    <t xml:space="preserve"> Okrzei (Al.Chopina)</t>
  </si>
  <si>
    <t xml:space="preserve"> Al.Chopina (Chmielna)</t>
  </si>
  <si>
    <t xml:space="preserve"> Brzeska</t>
  </si>
  <si>
    <t xml:space="preserve"> Wieniecka (Chemików)</t>
  </si>
  <si>
    <t xml:space="preserve"> Al.K.Wielkiego
 (targowisko)</t>
  </si>
  <si>
    <t xml:space="preserve"> PL. WOLNOŚCI
 (DOM RZEMIOSŁA)</t>
  </si>
  <si>
    <t>Ostrowska (pętla)</t>
  </si>
  <si>
    <t>x</t>
  </si>
  <si>
    <t>Przemysłowa</t>
  </si>
  <si>
    <t>Opóźnienie na Wiennickiej 3 minuty</t>
  </si>
  <si>
    <t xml:space="preserve"> Data badań: 14, 27 kwietnia 2016 r.</t>
  </si>
  <si>
    <t>Opóźnienie 11 minut przez szlaban</t>
  </si>
  <si>
    <t>Opóźnienie 5 minut przez szlaban</t>
  </si>
  <si>
    <t>8..42</t>
  </si>
  <si>
    <t xml:space="preserve"> Data badań: 2, 9 kwietnia 2016 r.</t>
  </si>
  <si>
    <t xml:space="preserve"> Data badań: 3, 10, 24 kwietnia 2016 r.</t>
  </si>
  <si>
    <t xml:space="preserve"> OSTROWSKA (PĘTLA)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</si>
</sst>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family val="2"/>
      <charset val="238"/>
    </font>
    <font>
      <b/>
      <sz val="14"/>
      <name val="Tahoma"/>
      <family val="2"/>
    </font>
    <font>
      <b/>
      <sz val="16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10"/>
      <color indexed="12"/>
      <name val="Tahoma"/>
      <family val="2"/>
    </font>
    <font>
      <sz val="12"/>
      <name val="Tahoma"/>
      <family val="2"/>
    </font>
    <font>
      <b/>
      <sz val="13"/>
      <name val="Tahoma"/>
      <family val="2"/>
    </font>
    <font>
      <sz val="12"/>
      <color indexed="9"/>
      <name val="Tahoma"/>
      <family val="2"/>
    </font>
    <font>
      <sz val="10"/>
      <name val="Arial"/>
      <family val="2"/>
      <charset val="238"/>
    </font>
    <font>
      <sz val="12"/>
      <name val="Tahoma"/>
      <family val="2"/>
      <charset val="238"/>
    </font>
    <font>
      <b/>
      <sz val="9"/>
      <name val="Tahoma"/>
      <family val="2"/>
      <charset val="238"/>
    </font>
    <font>
      <sz val="10"/>
      <name val="Arial"/>
      <family val="2"/>
      <charset val="238"/>
    </font>
    <font>
      <sz val="9"/>
      <name val="Tahoma"/>
      <family val="2"/>
      <charset val="238"/>
    </font>
    <font>
      <b/>
      <sz val="13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rgb="FF99CC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indexed="2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26"/>
      </patternFill>
    </fill>
  </fills>
  <borders count="6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medium">
        <color indexed="63"/>
      </left>
      <right/>
      <top style="medium">
        <color indexed="63"/>
      </top>
      <bottom style="hair">
        <color indexed="63"/>
      </bottom>
      <diagonal/>
    </border>
    <border>
      <left/>
      <right/>
      <top style="medium">
        <color indexed="63"/>
      </top>
      <bottom style="hair">
        <color indexed="63"/>
      </bottom>
      <diagonal/>
    </border>
    <border>
      <left/>
      <right style="thin">
        <color indexed="63"/>
      </right>
      <top style="medium">
        <color indexed="63"/>
      </top>
      <bottom style="hair">
        <color indexed="63"/>
      </bottom>
      <diagonal/>
    </border>
    <border>
      <left/>
      <right style="medium">
        <color indexed="63"/>
      </right>
      <top style="medium">
        <color indexed="63"/>
      </top>
      <bottom style="hair">
        <color indexed="63"/>
      </bottom>
      <diagonal/>
    </border>
    <border>
      <left style="medium">
        <color indexed="63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/>
      <right/>
      <top style="thin">
        <color indexed="63"/>
      </top>
      <bottom style="medium">
        <color indexed="63"/>
      </bottom>
      <diagonal/>
    </border>
    <border>
      <left/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/>
      <top style="medium">
        <color indexed="63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/>
      <top style="thin">
        <color indexed="63"/>
      </top>
      <bottom style="medium">
        <color indexed="63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 style="medium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/>
      <diagonal/>
    </border>
  </borders>
  <cellStyleXfs count="3">
    <xf numFmtId="0" fontId="0" fillId="0" borderId="0"/>
    <xf numFmtId="0" fontId="9" fillId="0" borderId="0"/>
    <xf numFmtId="0" fontId="12" fillId="0" borderId="0"/>
  </cellStyleXfs>
  <cellXfs count="156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textRotation="90" wrapText="1"/>
    </xf>
    <xf numFmtId="0" fontId="3" fillId="3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vertical="center"/>
    </xf>
    <xf numFmtId="0" fontId="1" fillId="5" borderId="1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1" fillId="0" borderId="20" xfId="0" applyFont="1" applyFill="1" applyBorder="1"/>
    <xf numFmtId="0" fontId="1" fillId="0" borderId="21" xfId="0" applyFont="1" applyFill="1" applyBorder="1" applyAlignment="1">
      <alignment horizontal="center"/>
    </xf>
    <xf numFmtId="0" fontId="1" fillId="0" borderId="21" xfId="0" applyFont="1" applyFill="1" applyBorder="1"/>
    <xf numFmtId="0" fontId="1" fillId="0" borderId="22" xfId="0" applyFont="1" applyFill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textRotation="90" wrapText="1"/>
    </xf>
    <xf numFmtId="0" fontId="3" fillId="0" borderId="25" xfId="0" applyFont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2" fontId="4" fillId="0" borderId="27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vertical="center"/>
    </xf>
    <xf numFmtId="0" fontId="7" fillId="5" borderId="12" xfId="0" applyFont="1" applyFill="1" applyBorder="1" applyAlignment="1">
      <alignment vertical="center"/>
    </xf>
    <xf numFmtId="0" fontId="6" fillId="5" borderId="13" xfId="0" applyFont="1" applyFill="1" applyBorder="1" applyAlignment="1">
      <alignment vertical="center"/>
    </xf>
    <xf numFmtId="0" fontId="8" fillId="5" borderId="12" xfId="0" applyFont="1" applyFill="1" applyBorder="1" applyAlignment="1">
      <alignment vertical="center"/>
    </xf>
    <xf numFmtId="0" fontId="8" fillId="5" borderId="14" xfId="0" applyFont="1" applyFill="1" applyBorder="1" applyAlignment="1">
      <alignment horizontal="right" vertical="center"/>
    </xf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6" fillId="0" borderId="21" xfId="0" applyFont="1" applyFill="1" applyBorder="1"/>
    <xf numFmtId="0" fontId="6" fillId="0" borderId="23" xfId="0" applyFont="1" applyFill="1" applyBorder="1"/>
    <xf numFmtId="0" fontId="6" fillId="3" borderId="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" fontId="4" fillId="0" borderId="31" xfId="0" applyNumberFormat="1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4" fillId="0" borderId="33" xfId="0" applyNumberFormat="1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2" fontId="4" fillId="0" borderId="39" xfId="0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4" fillId="0" borderId="42" xfId="0" applyFont="1" applyBorder="1" applyAlignment="1">
      <alignment horizontal="left" vertical="center"/>
    </xf>
    <xf numFmtId="2" fontId="4" fillId="0" borderId="43" xfId="0" applyNumberFormat="1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10" fillId="0" borderId="46" xfId="0" applyFont="1" applyBorder="1" applyAlignment="1">
      <alignment horizontal="center" vertical="center"/>
    </xf>
    <xf numFmtId="1" fontId="11" fillId="0" borderId="31" xfId="0" applyNumberFormat="1" applyFont="1" applyFill="1" applyBorder="1" applyAlignment="1">
      <alignment horizontal="center" vertical="center"/>
    </xf>
    <xf numFmtId="2" fontId="4" fillId="0" borderId="47" xfId="0" applyNumberFormat="1" applyFont="1" applyBorder="1" applyAlignment="1">
      <alignment horizontal="left" vertical="center"/>
    </xf>
    <xf numFmtId="0" fontId="10" fillId="0" borderId="48" xfId="0" applyFont="1" applyBorder="1" applyAlignment="1">
      <alignment horizontal="center" vertical="center"/>
    </xf>
    <xf numFmtId="1" fontId="11" fillId="0" borderId="33" xfId="0" applyNumberFormat="1" applyFont="1" applyFill="1" applyBorder="1" applyAlignment="1">
      <alignment horizontal="center" vertical="center"/>
    </xf>
    <xf numFmtId="0" fontId="14" fillId="0" borderId="53" xfId="2" applyFont="1" applyFill="1" applyBorder="1" applyAlignment="1">
      <alignment vertical="center"/>
    </xf>
    <xf numFmtId="0" fontId="13" fillId="0" borderId="38" xfId="0" applyFont="1" applyBorder="1" applyAlignment="1" applyProtection="1">
      <alignment horizontal="center" textRotation="90" wrapText="1"/>
      <protection hidden="1"/>
    </xf>
    <xf numFmtId="0" fontId="13" fillId="0" borderId="38" xfId="0" applyFont="1" applyBorder="1" applyAlignment="1" applyProtection="1">
      <alignment horizontal="center" textRotation="90" wrapText="1"/>
      <protection hidden="1"/>
    </xf>
    <xf numFmtId="0" fontId="3" fillId="9" borderId="2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13" fillId="9" borderId="38" xfId="0" applyFont="1" applyFill="1" applyBorder="1" applyAlignment="1" applyProtection="1">
      <alignment horizontal="center" textRotation="90" wrapText="1"/>
      <protection hidden="1"/>
    </xf>
    <xf numFmtId="0" fontId="3" fillId="9" borderId="17" xfId="0" applyFont="1" applyFill="1" applyBorder="1" applyAlignment="1">
      <alignment horizontal="center" vertical="center"/>
    </xf>
    <xf numFmtId="0" fontId="3" fillId="9" borderId="30" xfId="0" applyFont="1" applyFill="1" applyBorder="1" applyAlignment="1">
      <alignment horizontal="center" vertical="center"/>
    </xf>
    <xf numFmtId="0" fontId="13" fillId="7" borderId="38" xfId="0" applyFont="1" applyFill="1" applyBorder="1" applyAlignment="1" applyProtection="1">
      <alignment horizontal="center" textRotation="90" wrapText="1"/>
      <protection hidden="1"/>
    </xf>
    <xf numFmtId="0" fontId="13" fillId="11" borderId="38" xfId="0" applyFont="1" applyFill="1" applyBorder="1" applyAlignment="1" applyProtection="1">
      <alignment horizontal="center" textRotation="90" wrapText="1"/>
      <protection hidden="1"/>
    </xf>
    <xf numFmtId="0" fontId="3" fillId="0" borderId="55" xfId="0" applyFont="1" applyBorder="1" applyAlignment="1">
      <alignment horizontal="center" vertical="center"/>
    </xf>
    <xf numFmtId="0" fontId="3" fillId="7" borderId="56" xfId="0" applyFont="1" applyFill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11" borderId="56" xfId="0" applyFont="1" applyFill="1" applyBorder="1" applyAlignment="1">
      <alignment horizontal="center" vertical="center"/>
    </xf>
    <xf numFmtId="0" fontId="3" fillId="9" borderId="57" xfId="0" applyFont="1" applyFill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7" borderId="59" xfId="0" applyFont="1" applyFill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11" borderId="59" xfId="0" applyFont="1" applyFill="1" applyBorder="1" applyAlignment="1">
      <alignment horizontal="center" vertical="center"/>
    </xf>
    <xf numFmtId="0" fontId="3" fillId="9" borderId="60" xfId="0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 vertical="center"/>
    </xf>
    <xf numFmtId="0" fontId="3" fillId="8" borderId="59" xfId="0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3" fillId="12" borderId="59" xfId="0" applyFont="1" applyFill="1" applyBorder="1" applyAlignment="1">
      <alignment horizontal="center" vertical="center"/>
    </xf>
    <xf numFmtId="0" fontId="3" fillId="10" borderId="60" xfId="0" applyFont="1" applyFill="1" applyBorder="1" applyAlignment="1">
      <alignment horizontal="center" vertical="center"/>
    </xf>
    <xf numFmtId="2" fontId="3" fillId="8" borderId="59" xfId="0" applyNumberFormat="1" applyFont="1" applyFill="1" applyBorder="1" applyAlignment="1">
      <alignment horizontal="center" vertical="center"/>
    </xf>
    <xf numFmtId="2" fontId="3" fillId="2" borderId="59" xfId="0" applyNumberFormat="1" applyFont="1" applyFill="1" applyBorder="1" applyAlignment="1">
      <alignment horizontal="center" vertical="center"/>
    </xf>
    <xf numFmtId="2" fontId="3" fillId="8" borderId="61" xfId="0" applyNumberFormat="1" applyFont="1" applyFill="1" applyBorder="1" applyAlignment="1">
      <alignment horizontal="center" vertical="center"/>
    </xf>
    <xf numFmtId="2" fontId="3" fillId="2" borderId="6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4" fillId="0" borderId="53" xfId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3" fillId="4" borderId="49" xfId="0" applyNumberFormat="1" applyFont="1" applyFill="1" applyBorder="1" applyAlignment="1">
      <alignment horizontal="center"/>
    </xf>
    <xf numFmtId="0" fontId="13" fillId="0" borderId="38" xfId="0" applyFont="1" applyBorder="1" applyAlignment="1" applyProtection="1">
      <alignment horizontal="center" textRotation="90" wrapText="1"/>
      <protection hidden="1"/>
    </xf>
    <xf numFmtId="0" fontId="14" fillId="0" borderId="53" xfId="1" applyFont="1" applyFill="1" applyBorder="1" applyAlignment="1">
      <alignment vertical="center"/>
    </xf>
    <xf numFmtId="2" fontId="3" fillId="4" borderId="49" xfId="1" applyNumberFormat="1" applyFont="1" applyFill="1" applyBorder="1" applyAlignment="1">
      <alignment horizontal="center"/>
    </xf>
    <xf numFmtId="0" fontId="13" fillId="0" borderId="38" xfId="0" applyFont="1" applyFill="1" applyBorder="1" applyAlignment="1" applyProtection="1">
      <alignment horizontal="center" textRotation="90"/>
      <protection hidden="1"/>
    </xf>
    <xf numFmtId="0" fontId="3" fillId="9" borderId="18" xfId="0" applyFont="1" applyFill="1" applyBorder="1" applyAlignment="1">
      <alignment horizontal="center" vertical="center"/>
    </xf>
    <xf numFmtId="0" fontId="13" fillId="11" borderId="38" xfId="1" applyFont="1" applyFill="1" applyBorder="1" applyAlignment="1" applyProtection="1">
      <alignment horizontal="center" textRotation="90" wrapText="1"/>
      <protection hidden="1"/>
    </xf>
    <xf numFmtId="0" fontId="13" fillId="0" borderId="38" xfId="1" applyFont="1" applyBorder="1" applyAlignment="1" applyProtection="1">
      <alignment horizontal="center" textRotation="90" wrapText="1"/>
      <protection hidden="1"/>
    </xf>
    <xf numFmtId="0" fontId="3" fillId="9" borderId="55" xfId="0" applyFont="1" applyFill="1" applyBorder="1" applyAlignment="1">
      <alignment horizontal="center" vertical="center"/>
    </xf>
    <xf numFmtId="0" fontId="3" fillId="9" borderId="56" xfId="0" applyFont="1" applyFill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9" borderId="58" xfId="0" applyFont="1" applyFill="1" applyBorder="1" applyAlignment="1">
      <alignment horizontal="center" vertical="center"/>
    </xf>
    <xf numFmtId="0" fontId="3" fillId="9" borderId="59" xfId="0" applyFont="1" applyFill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10" borderId="58" xfId="0" applyFont="1" applyFill="1" applyBorder="1" applyAlignment="1">
      <alignment horizontal="center" vertical="center"/>
    </xf>
    <xf numFmtId="0" fontId="3" fillId="10" borderId="59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2" fontId="3" fillId="7" borderId="59" xfId="0" applyNumberFormat="1" applyFont="1" applyFill="1" applyBorder="1" applyAlignment="1">
      <alignment horizontal="center" vertical="center"/>
    </xf>
    <xf numFmtId="0" fontId="3" fillId="0" borderId="40" xfId="0" applyFont="1" applyBorder="1" applyAlignment="1">
      <alignment horizontal="left" vertical="center"/>
    </xf>
    <xf numFmtId="2" fontId="4" fillId="0" borderId="27" xfId="0" applyNumberFormat="1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2" fontId="4" fillId="0" borderId="39" xfId="0" applyNumberFormat="1" applyFont="1" applyFill="1" applyBorder="1" applyAlignment="1">
      <alignment horizontal="center" vertical="center"/>
    </xf>
    <xf numFmtId="2" fontId="3" fillId="4" borderId="51" xfId="0" applyNumberFormat="1" applyFont="1" applyFill="1" applyBorder="1" applyAlignment="1">
      <alignment horizontal="center" vertical="center"/>
    </xf>
    <xf numFmtId="2" fontId="3" fillId="4" borderId="49" xfId="0" applyNumberFormat="1" applyFont="1" applyFill="1" applyBorder="1" applyAlignment="1">
      <alignment horizontal="center" vertical="center"/>
    </xf>
    <xf numFmtId="2" fontId="3" fillId="11" borderId="49" xfId="0" applyNumberFormat="1" applyFont="1" applyFill="1" applyBorder="1" applyAlignment="1">
      <alignment horizontal="center" vertical="center"/>
    </xf>
    <xf numFmtId="2" fontId="3" fillId="9" borderId="49" xfId="0" applyNumberFormat="1" applyFont="1" applyFill="1" applyBorder="1" applyAlignment="1">
      <alignment horizontal="center" vertical="center"/>
    </xf>
    <xf numFmtId="2" fontId="3" fillId="0" borderId="52" xfId="0" applyNumberFormat="1" applyFont="1" applyBorder="1" applyAlignment="1">
      <alignment horizontal="center" vertical="center"/>
    </xf>
    <xf numFmtId="2" fontId="3" fillId="4" borderId="50" xfId="0" applyNumberFormat="1" applyFont="1" applyFill="1" applyBorder="1" applyAlignment="1">
      <alignment horizontal="center" vertical="center"/>
    </xf>
    <xf numFmtId="2" fontId="3" fillId="6" borderId="50" xfId="0" applyNumberFormat="1" applyFont="1" applyFill="1" applyBorder="1" applyAlignment="1">
      <alignment horizontal="center" vertical="center"/>
    </xf>
    <xf numFmtId="2" fontId="3" fillId="4" borderId="51" xfId="1" applyNumberFormat="1" applyFont="1" applyFill="1" applyBorder="1" applyAlignment="1">
      <alignment horizontal="center" vertical="center"/>
    </xf>
    <xf numFmtId="2" fontId="3" fillId="4" borderId="54" xfId="1" applyNumberFormat="1" applyFont="1" applyFill="1" applyBorder="1" applyAlignment="1">
      <alignment horizontal="center" vertical="center"/>
    </xf>
    <xf numFmtId="2" fontId="3" fillId="4" borderId="49" xfId="1" applyNumberFormat="1" applyFont="1" applyFill="1" applyBorder="1" applyAlignment="1">
      <alignment horizontal="center" vertical="center"/>
    </xf>
    <xf numFmtId="2" fontId="3" fillId="0" borderId="49" xfId="0" applyNumberFormat="1" applyFont="1" applyFill="1" applyBorder="1" applyAlignment="1">
      <alignment horizontal="center" vertical="center"/>
    </xf>
    <xf numFmtId="2" fontId="3" fillId="9" borderId="52" xfId="1" applyNumberFormat="1" applyFont="1" applyFill="1" applyBorder="1" applyAlignment="1">
      <alignment horizontal="center" vertical="center"/>
    </xf>
    <xf numFmtId="2" fontId="3" fillId="4" borderId="50" xfId="1" applyNumberFormat="1" applyFont="1" applyFill="1" applyBorder="1" applyAlignment="1">
      <alignment horizontal="center" vertical="center"/>
    </xf>
    <xf numFmtId="2" fontId="3" fillId="11" borderId="49" xfId="1" applyNumberFormat="1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1386"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7322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1"/>
  <sheetViews>
    <sheetView tabSelected="1" zoomScaleNormal="100" workbookViewId="0">
      <pane xSplit="2" ySplit="5" topLeftCell="C6" activePane="bottomRight" state="frozen"/>
      <selection activeCell="O20" sqref="O20"/>
      <selection pane="topRight" activeCell="O20" sqref="O20"/>
      <selection pane="bottomLeft" activeCell="O20" sqref="O20"/>
      <selection pane="bottomRight"/>
    </sheetView>
  </sheetViews>
  <sheetFormatPr defaultColWidth="9.140625" defaultRowHeight="15" x14ac:dyDescent="0.2"/>
  <cols>
    <col min="1" max="1" width="10.7109375" style="47" customWidth="1"/>
    <col min="2" max="2" width="7.7109375" style="47" customWidth="1"/>
    <col min="3" max="19" width="6.5703125" style="47" customWidth="1"/>
    <col min="20" max="20" width="11.7109375" style="47" customWidth="1"/>
    <col min="21" max="21" width="6.7109375" style="47" customWidth="1"/>
    <col min="22" max="16384" width="9.140625" style="47"/>
  </cols>
  <sheetData>
    <row r="1" spans="1:24" ht="21.95" customHeight="1" x14ac:dyDescent="0.2">
      <c r="A1" s="19" t="s">
        <v>15</v>
      </c>
      <c r="B1" s="42"/>
      <c r="C1" s="42"/>
      <c r="D1" s="42"/>
      <c r="E1" s="42"/>
      <c r="F1" s="43"/>
      <c r="G1" s="43"/>
      <c r="H1" s="43"/>
      <c r="I1" s="43"/>
      <c r="J1" s="44"/>
      <c r="K1" s="65" t="s">
        <v>53</v>
      </c>
      <c r="L1" s="20"/>
      <c r="M1" s="20"/>
      <c r="N1" s="20"/>
      <c r="O1" s="20"/>
      <c r="P1" s="20"/>
      <c r="Q1" s="20"/>
      <c r="R1" s="20"/>
      <c r="S1" s="45"/>
      <c r="T1" s="46"/>
    </row>
    <row r="2" spans="1:24" ht="5.0999999999999996" customHeight="1" thickBot="1" x14ac:dyDescent="0.25">
      <c r="A2" s="21"/>
      <c r="B2" s="48"/>
      <c r="C2" s="48"/>
      <c r="D2" s="48"/>
      <c r="E2" s="48"/>
      <c r="F2" s="49"/>
      <c r="G2" s="49"/>
      <c r="H2" s="49"/>
      <c r="I2" s="49"/>
      <c r="J2" s="50"/>
      <c r="K2" s="49"/>
      <c r="L2" s="1"/>
      <c r="M2" s="1"/>
      <c r="N2" s="1"/>
      <c r="O2" s="1"/>
      <c r="P2" s="48"/>
      <c r="Q2" s="48"/>
      <c r="R2" s="48"/>
      <c r="S2" s="48"/>
      <c r="T2" s="51"/>
    </row>
    <row r="3" spans="1:24" ht="21.95" customHeight="1" thickBot="1" x14ac:dyDescent="0.25">
      <c r="A3" s="21" t="s">
        <v>0</v>
      </c>
      <c r="B3" s="24">
        <v>12</v>
      </c>
      <c r="C3" s="2" t="s">
        <v>1</v>
      </c>
      <c r="D3" s="2"/>
      <c r="E3" s="2"/>
      <c r="F3" s="2"/>
      <c r="G3" s="2"/>
      <c r="H3" s="2"/>
      <c r="I3" s="2"/>
      <c r="J3" s="50"/>
      <c r="K3" s="81" t="s">
        <v>22</v>
      </c>
      <c r="L3" s="1"/>
      <c r="M3" s="1"/>
      <c r="N3" s="1"/>
      <c r="O3" s="1"/>
      <c r="P3" s="48"/>
      <c r="Q3" s="48"/>
      <c r="R3" s="48"/>
      <c r="S3" s="48"/>
      <c r="T3" s="51"/>
    </row>
    <row r="4" spans="1:24" ht="5.0999999999999996" customHeight="1" thickBot="1" x14ac:dyDescent="0.3">
      <c r="A4" s="25"/>
      <c r="B4" s="26"/>
      <c r="C4" s="27"/>
      <c r="D4" s="27"/>
      <c r="E4" s="27"/>
      <c r="F4" s="52"/>
      <c r="G4" s="52"/>
      <c r="H4" s="52"/>
      <c r="I4" s="52"/>
      <c r="J4" s="28"/>
      <c r="K4" s="26"/>
      <c r="L4" s="26"/>
      <c r="M4" s="26"/>
      <c r="N4" s="26"/>
      <c r="O4" s="26"/>
      <c r="P4" s="53"/>
      <c r="Q4" s="53"/>
      <c r="R4" s="53"/>
      <c r="S4" s="53"/>
      <c r="T4" s="54"/>
    </row>
    <row r="5" spans="1:24" s="66" customFormat="1" ht="114.95" customHeight="1" thickBot="1" x14ac:dyDescent="0.25">
      <c r="A5" s="30" t="s">
        <v>2</v>
      </c>
      <c r="B5" s="30" t="s">
        <v>3</v>
      </c>
      <c r="C5" s="82" t="s">
        <v>16</v>
      </c>
      <c r="D5" s="82" t="s">
        <v>17</v>
      </c>
      <c r="E5" s="82" t="s">
        <v>23</v>
      </c>
      <c r="F5" s="82" t="s">
        <v>24</v>
      </c>
      <c r="G5" s="82" t="s">
        <v>25</v>
      </c>
      <c r="H5" s="82" t="s">
        <v>26</v>
      </c>
      <c r="I5" s="82" t="s">
        <v>33</v>
      </c>
      <c r="J5" s="83" t="s">
        <v>27</v>
      </c>
      <c r="K5" s="90" t="s">
        <v>28</v>
      </c>
      <c r="L5" s="83" t="s">
        <v>29</v>
      </c>
      <c r="M5" s="83" t="s">
        <v>30</v>
      </c>
      <c r="N5" s="83" t="s">
        <v>34</v>
      </c>
      <c r="O5" s="91" t="s">
        <v>31</v>
      </c>
      <c r="P5" s="91" t="s">
        <v>59</v>
      </c>
      <c r="Q5" s="87" t="s">
        <v>35</v>
      </c>
      <c r="R5" s="87" t="s">
        <v>36</v>
      </c>
      <c r="S5" s="87" t="s">
        <v>32</v>
      </c>
      <c r="T5" s="30" t="s">
        <v>14</v>
      </c>
      <c r="U5" s="16" t="s">
        <v>4</v>
      </c>
    </row>
    <row r="6" spans="1:24" s="56" customFormat="1" ht="15.6" customHeight="1" x14ac:dyDescent="0.2">
      <c r="A6" s="67"/>
      <c r="B6" s="31" t="s">
        <v>5</v>
      </c>
      <c r="C6" s="32"/>
      <c r="D6" s="29">
        <v>0</v>
      </c>
      <c r="E6" s="29">
        <v>0</v>
      </c>
      <c r="F6" s="29">
        <v>0</v>
      </c>
      <c r="G6" s="29">
        <v>2</v>
      </c>
      <c r="H6" s="29">
        <v>4</v>
      </c>
      <c r="I6" s="29">
        <v>0</v>
      </c>
      <c r="J6" s="92">
        <v>4</v>
      </c>
      <c r="K6" s="93" t="s">
        <v>50</v>
      </c>
      <c r="L6" s="94">
        <v>0</v>
      </c>
      <c r="M6" s="94">
        <v>2</v>
      </c>
      <c r="N6" s="94">
        <v>0</v>
      </c>
      <c r="O6" s="95">
        <v>2</v>
      </c>
      <c r="P6" s="95">
        <v>5</v>
      </c>
      <c r="Q6" s="96" t="s">
        <v>50</v>
      </c>
      <c r="R6" s="84" t="s">
        <v>50</v>
      </c>
      <c r="S6" s="89" t="s">
        <v>50</v>
      </c>
      <c r="T6" s="37" t="s">
        <v>6</v>
      </c>
      <c r="U6" s="55"/>
      <c r="V6" s="59"/>
      <c r="W6" s="59"/>
      <c r="X6" s="59"/>
    </row>
    <row r="7" spans="1:24" s="56" customFormat="1" ht="15.6" customHeight="1" x14ac:dyDescent="0.15">
      <c r="A7" s="133">
        <v>5.15</v>
      </c>
      <c r="B7" s="34" t="s">
        <v>7</v>
      </c>
      <c r="C7" s="23">
        <v>0</v>
      </c>
      <c r="D7" s="4">
        <v>5</v>
      </c>
      <c r="E7" s="4">
        <v>4</v>
      </c>
      <c r="F7" s="4">
        <v>2</v>
      </c>
      <c r="G7" s="4">
        <v>3</v>
      </c>
      <c r="H7" s="4">
        <v>4</v>
      </c>
      <c r="I7" s="4">
        <v>1</v>
      </c>
      <c r="J7" s="97">
        <v>0</v>
      </c>
      <c r="K7" s="98" t="s">
        <v>50</v>
      </c>
      <c r="L7" s="99">
        <v>0</v>
      </c>
      <c r="M7" s="99">
        <v>0</v>
      </c>
      <c r="N7" s="99">
        <v>0</v>
      </c>
      <c r="O7" s="100">
        <v>0</v>
      </c>
      <c r="P7" s="114"/>
      <c r="Q7" s="101" t="s">
        <v>50</v>
      </c>
      <c r="R7" s="85" t="s">
        <v>50</v>
      </c>
      <c r="S7" s="22"/>
      <c r="T7" s="38">
        <f>SUM(C7:R7)</f>
        <v>19</v>
      </c>
      <c r="U7" s="17"/>
      <c r="V7" s="59"/>
      <c r="W7" s="59"/>
      <c r="X7" s="59"/>
    </row>
    <row r="8" spans="1:24" s="56" customFormat="1" ht="15.6" customHeight="1" x14ac:dyDescent="0.2">
      <c r="A8" s="150" t="s">
        <v>19</v>
      </c>
      <c r="B8" s="34" t="s">
        <v>8</v>
      </c>
      <c r="C8" s="23">
        <f>C7</f>
        <v>0</v>
      </c>
      <c r="D8" s="5">
        <f t="shared" ref="D8" si="0">C8-D6+D7</f>
        <v>5</v>
      </c>
      <c r="E8" s="5">
        <f t="shared" ref="E8" si="1">D8-E6+E7</f>
        <v>9</v>
      </c>
      <c r="F8" s="5">
        <f t="shared" ref="F8" si="2">E8-F6+F7</f>
        <v>11</v>
      </c>
      <c r="G8" s="5">
        <f t="shared" ref="G8" si="3">F8-G6+G7</f>
        <v>12</v>
      </c>
      <c r="H8" s="5">
        <f t="shared" ref="H8:I8" si="4">G8-H6+H7</f>
        <v>12</v>
      </c>
      <c r="I8" s="5">
        <f t="shared" si="4"/>
        <v>13</v>
      </c>
      <c r="J8" s="102">
        <f t="shared" ref="J8" si="5">I8-J6+J7</f>
        <v>9</v>
      </c>
      <c r="K8" s="103" t="s">
        <v>50</v>
      </c>
      <c r="L8" s="104">
        <f>J8-L6+L7</f>
        <v>9</v>
      </c>
      <c r="M8" s="104">
        <f t="shared" ref="M8" si="6">L8-M6+M7</f>
        <v>7</v>
      </c>
      <c r="N8" s="104">
        <f t="shared" ref="N8" si="7">M8-N6+N7</f>
        <v>7</v>
      </c>
      <c r="O8" s="105">
        <f t="shared" ref="O8" si="8">N8-O6+O7</f>
        <v>5</v>
      </c>
      <c r="P8" s="105">
        <f t="shared" ref="P8" si="9">O8-P6+P7</f>
        <v>0</v>
      </c>
      <c r="Q8" s="106" t="s">
        <v>50</v>
      </c>
      <c r="R8" s="86" t="s">
        <v>50</v>
      </c>
      <c r="S8" s="88" t="s">
        <v>50</v>
      </c>
      <c r="T8" s="40"/>
      <c r="U8" s="3">
        <f>MAX(C8:S8)</f>
        <v>13</v>
      </c>
      <c r="V8" s="59"/>
      <c r="W8" s="59"/>
      <c r="X8" s="59"/>
    </row>
    <row r="9" spans="1:24" s="56" customFormat="1" ht="15.6" customHeight="1" x14ac:dyDescent="0.2">
      <c r="A9" s="151"/>
      <c r="B9" s="34" t="s">
        <v>9</v>
      </c>
      <c r="C9" s="136"/>
      <c r="D9" s="137"/>
      <c r="E9" s="137"/>
      <c r="F9" s="6">
        <v>5.21</v>
      </c>
      <c r="G9" s="137"/>
      <c r="H9" s="6">
        <v>5.24</v>
      </c>
      <c r="I9" s="137"/>
      <c r="J9" s="137"/>
      <c r="K9" s="107" t="s">
        <v>50</v>
      </c>
      <c r="L9" s="137"/>
      <c r="M9" s="137"/>
      <c r="N9" s="108">
        <v>5.33</v>
      </c>
      <c r="O9" s="137"/>
      <c r="P9" s="138">
        <v>5.37</v>
      </c>
      <c r="Q9" s="137"/>
      <c r="R9" s="137"/>
      <c r="S9" s="139" t="s">
        <v>50</v>
      </c>
      <c r="T9" s="41">
        <v>22</v>
      </c>
      <c r="U9" s="17"/>
      <c r="V9" s="59"/>
      <c r="W9" s="59"/>
      <c r="X9" s="59"/>
    </row>
    <row r="10" spans="1:24" s="56" customFormat="1" ht="15.6" customHeight="1" x14ac:dyDescent="0.2">
      <c r="A10" s="152"/>
      <c r="B10" s="35" t="s">
        <v>10</v>
      </c>
      <c r="C10" s="140">
        <v>5.15</v>
      </c>
      <c r="D10" s="141"/>
      <c r="E10" s="141"/>
      <c r="F10" s="8">
        <f>F9</f>
        <v>5.21</v>
      </c>
      <c r="G10" s="141"/>
      <c r="H10" s="8">
        <f>H9</f>
        <v>5.24</v>
      </c>
      <c r="I10" s="141"/>
      <c r="J10" s="141"/>
      <c r="K10" s="109" t="s">
        <v>50</v>
      </c>
      <c r="L10" s="141"/>
      <c r="M10" s="141"/>
      <c r="N10" s="110">
        <f>N9</f>
        <v>5.33</v>
      </c>
      <c r="O10" s="137"/>
      <c r="P10" s="137"/>
      <c r="Q10" s="141"/>
      <c r="R10" s="141"/>
      <c r="S10" s="142"/>
      <c r="T10" s="40"/>
      <c r="U10" s="18"/>
      <c r="V10" s="59"/>
      <c r="W10" s="59"/>
      <c r="X10" s="59"/>
    </row>
    <row r="11" spans="1:24" s="56" customFormat="1" ht="15.6" customHeight="1" thickBot="1" x14ac:dyDescent="0.25">
      <c r="A11" s="134">
        <v>515</v>
      </c>
      <c r="B11" s="61" t="s">
        <v>11</v>
      </c>
      <c r="C11" s="68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3"/>
      <c r="T11" s="64"/>
      <c r="U11" s="3"/>
      <c r="V11" s="59"/>
      <c r="W11" s="59"/>
      <c r="X11" s="59"/>
    </row>
    <row r="12" spans="1:24" ht="15.6" customHeight="1" x14ac:dyDescent="0.2">
      <c r="A12" s="135"/>
      <c r="B12" s="31" t="s">
        <v>5</v>
      </c>
      <c r="C12" s="32"/>
      <c r="D12" s="29">
        <v>1</v>
      </c>
      <c r="E12" s="29">
        <v>0</v>
      </c>
      <c r="F12" s="29">
        <v>0</v>
      </c>
      <c r="G12" s="29">
        <v>2</v>
      </c>
      <c r="H12" s="29">
        <v>1</v>
      </c>
      <c r="I12" s="29">
        <v>0</v>
      </c>
      <c r="J12" s="92">
        <v>6</v>
      </c>
      <c r="K12" s="93" t="s">
        <v>50</v>
      </c>
      <c r="L12" s="94">
        <v>0</v>
      </c>
      <c r="M12" s="94">
        <v>5</v>
      </c>
      <c r="N12" s="94">
        <v>1</v>
      </c>
      <c r="O12" s="95" t="s">
        <v>50</v>
      </c>
      <c r="P12" s="95" t="s">
        <v>50</v>
      </c>
      <c r="Q12" s="96">
        <v>9</v>
      </c>
      <c r="R12" s="84">
        <v>1</v>
      </c>
      <c r="S12" s="89">
        <v>3</v>
      </c>
      <c r="T12" s="37" t="s">
        <v>6</v>
      </c>
      <c r="U12" s="55"/>
      <c r="V12" s="59"/>
      <c r="W12" s="59"/>
      <c r="X12" s="59"/>
    </row>
    <row r="13" spans="1:24" ht="15.6" customHeight="1" x14ac:dyDescent="0.2">
      <c r="A13" s="133">
        <v>5.25</v>
      </c>
      <c r="B13" s="34" t="s">
        <v>7</v>
      </c>
      <c r="C13" s="23">
        <v>1</v>
      </c>
      <c r="D13" s="4">
        <v>15</v>
      </c>
      <c r="E13" s="4">
        <v>6</v>
      </c>
      <c r="F13" s="4">
        <v>1</v>
      </c>
      <c r="G13" s="4">
        <v>3</v>
      </c>
      <c r="H13" s="4">
        <v>1</v>
      </c>
      <c r="I13" s="4">
        <v>2</v>
      </c>
      <c r="J13" s="97">
        <v>0</v>
      </c>
      <c r="K13" s="103" t="s">
        <v>50</v>
      </c>
      <c r="L13" s="99">
        <v>0</v>
      </c>
      <c r="M13" s="99">
        <v>0</v>
      </c>
      <c r="N13" s="99">
        <v>0</v>
      </c>
      <c r="O13" s="100" t="s">
        <v>50</v>
      </c>
      <c r="P13" s="137"/>
      <c r="Q13" s="101">
        <v>0</v>
      </c>
      <c r="R13" s="85">
        <v>0</v>
      </c>
      <c r="S13" s="22"/>
      <c r="T13" s="38">
        <f>SUM(C13:R13)</f>
        <v>29</v>
      </c>
      <c r="U13" s="17"/>
      <c r="V13" s="59"/>
      <c r="W13" s="59"/>
      <c r="X13" s="59"/>
    </row>
    <row r="14" spans="1:24" ht="15.6" customHeight="1" x14ac:dyDescent="0.2">
      <c r="A14" s="150" t="s">
        <v>19</v>
      </c>
      <c r="B14" s="34" t="s">
        <v>8</v>
      </c>
      <c r="C14" s="23">
        <f>C13</f>
        <v>1</v>
      </c>
      <c r="D14" s="5">
        <f t="shared" ref="D14" si="10">C14-D12+D13</f>
        <v>15</v>
      </c>
      <c r="E14" s="5">
        <f t="shared" ref="E14" si="11">D14-E12+E13</f>
        <v>21</v>
      </c>
      <c r="F14" s="5">
        <f t="shared" ref="F14" si="12">E14-F12+F13</f>
        <v>22</v>
      </c>
      <c r="G14" s="5">
        <f t="shared" ref="G14" si="13">F14-G12+G13</f>
        <v>23</v>
      </c>
      <c r="H14" s="5">
        <f t="shared" ref="H14" si="14">G14-H12+H13</f>
        <v>23</v>
      </c>
      <c r="I14" s="5">
        <f t="shared" ref="I14" si="15">H14-I12+I13</f>
        <v>25</v>
      </c>
      <c r="J14" s="102">
        <f t="shared" ref="J14" si="16">I14-J12+J13</f>
        <v>19</v>
      </c>
      <c r="K14" s="103" t="s">
        <v>50</v>
      </c>
      <c r="L14" s="104">
        <f>J14-L12+L13</f>
        <v>19</v>
      </c>
      <c r="M14" s="104">
        <f t="shared" ref="M14" si="17">L14-M12+M13</f>
        <v>14</v>
      </c>
      <c r="N14" s="104">
        <f t="shared" ref="N14" si="18">M14-N12+N13</f>
        <v>13</v>
      </c>
      <c r="O14" s="105" t="s">
        <v>50</v>
      </c>
      <c r="P14" s="105" t="s">
        <v>50</v>
      </c>
      <c r="Q14" s="106">
        <f>N14-Q12+Q13</f>
        <v>4</v>
      </c>
      <c r="R14" s="86">
        <f t="shared" ref="R14" si="19">Q14-R12+R13</f>
        <v>3</v>
      </c>
      <c r="S14" s="88">
        <f>R14-S12</f>
        <v>0</v>
      </c>
      <c r="T14" s="40"/>
      <c r="U14" s="3">
        <f>MAX(C14:S14)</f>
        <v>25</v>
      </c>
      <c r="V14" s="59"/>
      <c r="W14" s="59"/>
      <c r="X14" s="59"/>
    </row>
    <row r="15" spans="1:24" ht="15.6" customHeight="1" x14ac:dyDescent="0.2">
      <c r="A15" s="151"/>
      <c r="B15" s="34" t="s">
        <v>9</v>
      </c>
      <c r="C15" s="136"/>
      <c r="D15" s="137"/>
      <c r="E15" s="137"/>
      <c r="F15" s="6">
        <v>5.3</v>
      </c>
      <c r="G15" s="137"/>
      <c r="H15" s="6">
        <v>5.34</v>
      </c>
      <c r="I15" s="137"/>
      <c r="J15" s="137"/>
      <c r="K15" s="107" t="s">
        <v>50</v>
      </c>
      <c r="L15" s="137"/>
      <c r="M15" s="137"/>
      <c r="N15" s="108">
        <v>5.43</v>
      </c>
      <c r="O15" s="137"/>
      <c r="P15" s="138" t="s">
        <v>50</v>
      </c>
      <c r="Q15" s="137"/>
      <c r="R15" s="137"/>
      <c r="S15" s="139">
        <v>5.47</v>
      </c>
      <c r="T15" s="41">
        <v>22</v>
      </c>
      <c r="U15" s="17"/>
      <c r="V15" s="59"/>
      <c r="W15" s="59"/>
      <c r="X15" s="59"/>
    </row>
    <row r="16" spans="1:24" ht="15.6" customHeight="1" x14ac:dyDescent="0.2">
      <c r="A16" s="152"/>
      <c r="B16" s="35" t="s">
        <v>10</v>
      </c>
      <c r="C16" s="140">
        <v>5.25</v>
      </c>
      <c r="D16" s="141"/>
      <c r="E16" s="141"/>
      <c r="F16" s="8">
        <f>F15</f>
        <v>5.3</v>
      </c>
      <c r="G16" s="141"/>
      <c r="H16" s="8">
        <f>H15</f>
        <v>5.34</v>
      </c>
      <c r="I16" s="141"/>
      <c r="J16" s="141"/>
      <c r="K16" s="109" t="s">
        <v>50</v>
      </c>
      <c r="L16" s="141"/>
      <c r="M16" s="141"/>
      <c r="N16" s="110">
        <f>N15</f>
        <v>5.43</v>
      </c>
      <c r="O16" s="137"/>
      <c r="P16" s="137"/>
      <c r="Q16" s="141"/>
      <c r="R16" s="141"/>
      <c r="S16" s="142"/>
      <c r="T16" s="40"/>
      <c r="U16" s="18"/>
      <c r="V16" s="59"/>
      <c r="W16" s="59"/>
      <c r="X16" s="59"/>
    </row>
    <row r="17" spans="1:24" ht="15.6" customHeight="1" thickBot="1" x14ac:dyDescent="0.25">
      <c r="A17" s="134">
        <v>217</v>
      </c>
      <c r="B17" s="61" t="s">
        <v>11</v>
      </c>
      <c r="C17" s="68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3"/>
      <c r="T17" s="64"/>
      <c r="U17" s="3"/>
      <c r="V17" s="59"/>
      <c r="W17" s="59"/>
      <c r="X17" s="59"/>
    </row>
    <row r="18" spans="1:24" ht="15.6" customHeight="1" x14ac:dyDescent="0.2">
      <c r="A18" s="135"/>
      <c r="B18" s="31" t="s">
        <v>5</v>
      </c>
      <c r="C18" s="32"/>
      <c r="D18" s="29">
        <v>0</v>
      </c>
      <c r="E18" s="29">
        <v>0</v>
      </c>
      <c r="F18" s="29">
        <v>0</v>
      </c>
      <c r="G18" s="29">
        <v>3</v>
      </c>
      <c r="H18" s="29">
        <v>1</v>
      </c>
      <c r="I18" s="29">
        <v>1</v>
      </c>
      <c r="J18" s="92">
        <v>3</v>
      </c>
      <c r="K18" s="93" t="s">
        <v>50</v>
      </c>
      <c r="L18" s="94">
        <v>1</v>
      </c>
      <c r="M18" s="94">
        <v>3</v>
      </c>
      <c r="N18" s="94">
        <v>0</v>
      </c>
      <c r="O18" s="95">
        <v>2</v>
      </c>
      <c r="P18" s="95">
        <v>2</v>
      </c>
      <c r="Q18" s="96" t="s">
        <v>50</v>
      </c>
      <c r="R18" s="84" t="s">
        <v>50</v>
      </c>
      <c r="S18" s="89" t="s">
        <v>50</v>
      </c>
      <c r="T18" s="37" t="s">
        <v>6</v>
      </c>
      <c r="U18" s="55"/>
      <c r="V18" s="59"/>
      <c r="W18" s="59"/>
      <c r="X18" s="59"/>
    </row>
    <row r="19" spans="1:24" ht="15.6" customHeight="1" x14ac:dyDescent="0.2">
      <c r="A19" s="133">
        <v>6.07</v>
      </c>
      <c r="B19" s="34" t="s">
        <v>7</v>
      </c>
      <c r="C19" s="23">
        <v>3</v>
      </c>
      <c r="D19" s="4">
        <v>4</v>
      </c>
      <c r="E19" s="4">
        <v>3</v>
      </c>
      <c r="F19" s="4">
        <v>0</v>
      </c>
      <c r="G19" s="4">
        <v>2</v>
      </c>
      <c r="H19" s="4">
        <v>1</v>
      </c>
      <c r="I19" s="4">
        <v>2</v>
      </c>
      <c r="J19" s="97">
        <v>1</v>
      </c>
      <c r="K19" s="98" t="s">
        <v>50</v>
      </c>
      <c r="L19" s="99">
        <v>0</v>
      </c>
      <c r="M19" s="99">
        <v>0</v>
      </c>
      <c r="N19" s="99">
        <v>0</v>
      </c>
      <c r="O19" s="100">
        <v>0</v>
      </c>
      <c r="P19" s="137"/>
      <c r="Q19" s="101" t="s">
        <v>50</v>
      </c>
      <c r="R19" s="85" t="s">
        <v>50</v>
      </c>
      <c r="S19" s="22"/>
      <c r="T19" s="38">
        <f>SUM(C19:R19)</f>
        <v>16</v>
      </c>
      <c r="U19" s="17"/>
      <c r="V19" s="59"/>
      <c r="W19" s="59"/>
      <c r="X19" s="59"/>
    </row>
    <row r="20" spans="1:24" ht="15.6" customHeight="1" x14ac:dyDescent="0.2">
      <c r="A20" s="150" t="s">
        <v>19</v>
      </c>
      <c r="B20" s="34" t="s">
        <v>8</v>
      </c>
      <c r="C20" s="23">
        <f>C19</f>
        <v>3</v>
      </c>
      <c r="D20" s="5">
        <f t="shared" ref="D20" si="20">C20-D18+D19</f>
        <v>7</v>
      </c>
      <c r="E20" s="5">
        <f t="shared" ref="E20" si="21">D20-E18+E19</f>
        <v>10</v>
      </c>
      <c r="F20" s="5">
        <f t="shared" ref="F20" si="22">E20-F18+F19</f>
        <v>10</v>
      </c>
      <c r="G20" s="5">
        <f t="shared" ref="G20" si="23">F20-G18+G19</f>
        <v>9</v>
      </c>
      <c r="H20" s="5">
        <f t="shared" ref="H20" si="24">G20-H18+H19</f>
        <v>9</v>
      </c>
      <c r="I20" s="5">
        <f t="shared" ref="I20" si="25">H20-I18+I19</f>
        <v>10</v>
      </c>
      <c r="J20" s="102">
        <f t="shared" ref="J20" si="26">I20-J18+J19</f>
        <v>8</v>
      </c>
      <c r="K20" s="103" t="s">
        <v>50</v>
      </c>
      <c r="L20" s="104">
        <f>J20-L18+L19</f>
        <v>7</v>
      </c>
      <c r="M20" s="104">
        <f t="shared" ref="M20" si="27">L20-M18+M19</f>
        <v>4</v>
      </c>
      <c r="N20" s="104">
        <f t="shared" ref="N20" si="28">M20-N18+N19</f>
        <v>4</v>
      </c>
      <c r="O20" s="105">
        <f t="shared" ref="O20" si="29">N20-O18+O19</f>
        <v>2</v>
      </c>
      <c r="P20" s="105">
        <f t="shared" ref="P20" si="30">O20-P18+P19</f>
        <v>0</v>
      </c>
      <c r="Q20" s="106" t="s">
        <v>50</v>
      </c>
      <c r="R20" s="86" t="s">
        <v>50</v>
      </c>
      <c r="S20" s="88" t="s">
        <v>50</v>
      </c>
      <c r="T20" s="40"/>
      <c r="U20" s="3">
        <f>MAX(C20:S20)</f>
        <v>10</v>
      </c>
      <c r="V20" s="59"/>
      <c r="W20" s="59"/>
      <c r="X20" s="59"/>
    </row>
    <row r="21" spans="1:24" ht="15.6" customHeight="1" x14ac:dyDescent="0.2">
      <c r="A21" s="151"/>
      <c r="B21" s="34" t="s">
        <v>9</v>
      </c>
      <c r="C21" s="136"/>
      <c r="D21" s="137"/>
      <c r="E21" s="137"/>
      <c r="F21" s="6">
        <v>6.12</v>
      </c>
      <c r="G21" s="137"/>
      <c r="H21" s="6">
        <v>6.15</v>
      </c>
      <c r="I21" s="137"/>
      <c r="J21" s="137"/>
      <c r="K21" s="107" t="s">
        <v>50</v>
      </c>
      <c r="L21" s="137"/>
      <c r="M21" s="137"/>
      <c r="N21" s="108">
        <v>6.23</v>
      </c>
      <c r="O21" s="137"/>
      <c r="P21" s="138">
        <v>6.28</v>
      </c>
      <c r="Q21" s="137"/>
      <c r="R21" s="137"/>
      <c r="S21" s="139" t="s">
        <v>50</v>
      </c>
      <c r="T21" s="41">
        <v>6.21</v>
      </c>
      <c r="U21" s="17"/>
      <c r="V21" s="59"/>
      <c r="W21" s="59"/>
      <c r="X21" s="59"/>
    </row>
    <row r="22" spans="1:24" ht="15.6" customHeight="1" x14ac:dyDescent="0.2">
      <c r="A22" s="152"/>
      <c r="B22" s="35" t="s">
        <v>10</v>
      </c>
      <c r="C22" s="140">
        <v>6.07</v>
      </c>
      <c r="D22" s="141"/>
      <c r="E22" s="141"/>
      <c r="F22" s="8">
        <f>F21</f>
        <v>6.12</v>
      </c>
      <c r="G22" s="141"/>
      <c r="H22" s="8">
        <f>H21</f>
        <v>6.15</v>
      </c>
      <c r="I22" s="141"/>
      <c r="J22" s="141"/>
      <c r="K22" s="109" t="s">
        <v>50</v>
      </c>
      <c r="L22" s="141"/>
      <c r="M22" s="141"/>
      <c r="N22" s="110">
        <f>N21</f>
        <v>6.23</v>
      </c>
      <c r="O22" s="137"/>
      <c r="P22" s="137"/>
      <c r="Q22" s="141"/>
      <c r="R22" s="141"/>
      <c r="S22" s="142"/>
      <c r="T22" s="40"/>
      <c r="U22" s="18"/>
      <c r="V22" s="59"/>
      <c r="W22" s="59"/>
      <c r="X22" s="59"/>
    </row>
    <row r="23" spans="1:24" ht="15.6" customHeight="1" thickBot="1" x14ac:dyDescent="0.25">
      <c r="A23" s="134">
        <v>210</v>
      </c>
      <c r="B23" s="61" t="s">
        <v>11</v>
      </c>
      <c r="C23" s="68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3"/>
      <c r="T23" s="64"/>
      <c r="U23" s="3"/>
      <c r="V23" s="59"/>
      <c r="W23" s="59"/>
      <c r="X23" s="59"/>
    </row>
    <row r="24" spans="1:24" ht="15.6" customHeight="1" x14ac:dyDescent="0.2">
      <c r="A24" s="135"/>
      <c r="B24" s="31" t="s">
        <v>5</v>
      </c>
      <c r="C24" s="32"/>
      <c r="D24" s="29">
        <v>0</v>
      </c>
      <c r="E24" s="29">
        <v>1</v>
      </c>
      <c r="F24" s="29">
        <v>1</v>
      </c>
      <c r="G24" s="29">
        <v>2</v>
      </c>
      <c r="H24" s="29">
        <v>1</v>
      </c>
      <c r="I24" s="29">
        <v>1</v>
      </c>
      <c r="J24" s="92">
        <v>2</v>
      </c>
      <c r="K24" s="93" t="s">
        <v>50</v>
      </c>
      <c r="L24" s="94">
        <v>6</v>
      </c>
      <c r="M24" s="94">
        <v>2</v>
      </c>
      <c r="N24" s="94">
        <v>2</v>
      </c>
      <c r="O24" s="95" t="s">
        <v>50</v>
      </c>
      <c r="P24" s="95" t="s">
        <v>50</v>
      </c>
      <c r="Q24" s="96">
        <v>3</v>
      </c>
      <c r="R24" s="84">
        <v>0</v>
      </c>
      <c r="S24" s="89">
        <v>1</v>
      </c>
      <c r="T24" s="37" t="s">
        <v>6</v>
      </c>
      <c r="U24" s="55"/>
      <c r="V24" s="59"/>
      <c r="W24" s="59"/>
      <c r="X24" s="59"/>
    </row>
    <row r="25" spans="1:24" ht="15.6" customHeight="1" x14ac:dyDescent="0.2">
      <c r="A25" s="133">
        <v>6.25</v>
      </c>
      <c r="B25" s="34" t="s">
        <v>7</v>
      </c>
      <c r="C25" s="23">
        <v>4</v>
      </c>
      <c r="D25" s="4">
        <v>5</v>
      </c>
      <c r="E25" s="4">
        <v>3</v>
      </c>
      <c r="F25" s="4">
        <v>0</v>
      </c>
      <c r="G25" s="4">
        <v>1</v>
      </c>
      <c r="H25" s="4">
        <v>1</v>
      </c>
      <c r="I25" s="4">
        <v>7</v>
      </c>
      <c r="J25" s="97">
        <v>1</v>
      </c>
      <c r="K25" s="98" t="s">
        <v>50</v>
      </c>
      <c r="L25" s="99">
        <v>0</v>
      </c>
      <c r="M25" s="99">
        <v>0</v>
      </c>
      <c r="N25" s="99">
        <v>0</v>
      </c>
      <c r="O25" s="100" t="s">
        <v>50</v>
      </c>
      <c r="P25" s="137"/>
      <c r="Q25" s="101">
        <v>0</v>
      </c>
      <c r="R25" s="85">
        <v>0</v>
      </c>
      <c r="S25" s="22"/>
      <c r="T25" s="38">
        <f>SUM(C25:R25)</f>
        <v>22</v>
      </c>
      <c r="U25" s="17"/>
      <c r="V25" s="59"/>
      <c r="W25" s="59"/>
      <c r="X25" s="59"/>
    </row>
    <row r="26" spans="1:24" ht="15.6" customHeight="1" x14ac:dyDescent="0.2">
      <c r="A26" s="150" t="s">
        <v>19</v>
      </c>
      <c r="B26" s="34" t="s">
        <v>8</v>
      </c>
      <c r="C26" s="23">
        <f>C25</f>
        <v>4</v>
      </c>
      <c r="D26" s="5">
        <f t="shared" ref="D26" si="31">C26-D24+D25</f>
        <v>9</v>
      </c>
      <c r="E26" s="5">
        <f t="shared" ref="E26" si="32">D26-E24+E25</f>
        <v>11</v>
      </c>
      <c r="F26" s="5">
        <f t="shared" ref="F26" si="33">E26-F24+F25</f>
        <v>10</v>
      </c>
      <c r="G26" s="5">
        <f t="shared" ref="G26" si="34">F26-G24+G25</f>
        <v>9</v>
      </c>
      <c r="H26" s="5">
        <f t="shared" ref="H26" si="35">G26-H24+H25</f>
        <v>9</v>
      </c>
      <c r="I26" s="5">
        <f t="shared" ref="I26" si="36">H26-I24+I25</f>
        <v>15</v>
      </c>
      <c r="J26" s="102">
        <f t="shared" ref="J26" si="37">I26-J24+J25</f>
        <v>14</v>
      </c>
      <c r="K26" s="103" t="s">
        <v>50</v>
      </c>
      <c r="L26" s="104">
        <f>J26-L24+L25</f>
        <v>8</v>
      </c>
      <c r="M26" s="104">
        <f t="shared" ref="M26" si="38">L26-M24+M25</f>
        <v>6</v>
      </c>
      <c r="N26" s="104">
        <f t="shared" ref="N26" si="39">M26-N24+N25</f>
        <v>4</v>
      </c>
      <c r="O26" s="105" t="s">
        <v>50</v>
      </c>
      <c r="P26" s="105" t="s">
        <v>50</v>
      </c>
      <c r="Q26" s="106">
        <f>N26-Q24+Q25</f>
        <v>1</v>
      </c>
      <c r="R26" s="86">
        <f t="shared" ref="R26" si="40">Q26-R24+R25</f>
        <v>1</v>
      </c>
      <c r="S26" s="88">
        <f>R26-S24</f>
        <v>0</v>
      </c>
      <c r="T26" s="40"/>
      <c r="U26" s="3">
        <f>MAX(C26:S26)</f>
        <v>15</v>
      </c>
      <c r="V26" s="59"/>
      <c r="W26" s="59"/>
      <c r="X26" s="59"/>
    </row>
    <row r="27" spans="1:24" ht="15.6" customHeight="1" x14ac:dyDescent="0.2">
      <c r="A27" s="151"/>
      <c r="B27" s="34" t="s">
        <v>9</v>
      </c>
      <c r="C27" s="136"/>
      <c r="D27" s="137"/>
      <c r="E27" s="137"/>
      <c r="F27" s="6">
        <v>6.31</v>
      </c>
      <c r="G27" s="137"/>
      <c r="H27" s="6">
        <v>6.35</v>
      </c>
      <c r="I27" s="137"/>
      <c r="J27" s="137"/>
      <c r="K27" s="107" t="s">
        <v>50</v>
      </c>
      <c r="L27" s="137"/>
      <c r="M27" s="137"/>
      <c r="N27" s="108">
        <v>6.45</v>
      </c>
      <c r="O27" s="137"/>
      <c r="P27" s="138" t="s">
        <v>50</v>
      </c>
      <c r="Q27" s="137"/>
      <c r="R27" s="137"/>
      <c r="S27" s="139">
        <v>6.5</v>
      </c>
      <c r="T27" s="41">
        <v>25</v>
      </c>
      <c r="U27" s="17"/>
      <c r="V27" s="59"/>
      <c r="W27" s="59"/>
      <c r="X27" s="59"/>
    </row>
    <row r="28" spans="1:24" ht="15.6" customHeight="1" x14ac:dyDescent="0.2">
      <c r="A28" s="152"/>
      <c r="B28" s="35" t="s">
        <v>10</v>
      </c>
      <c r="C28" s="140">
        <v>6.25</v>
      </c>
      <c r="D28" s="141"/>
      <c r="E28" s="141"/>
      <c r="F28" s="8">
        <f>F27</f>
        <v>6.31</v>
      </c>
      <c r="G28" s="141"/>
      <c r="H28" s="8">
        <f>H27</f>
        <v>6.35</v>
      </c>
      <c r="I28" s="141"/>
      <c r="J28" s="141"/>
      <c r="K28" s="109" t="s">
        <v>50</v>
      </c>
      <c r="L28" s="141"/>
      <c r="M28" s="141"/>
      <c r="N28" s="110">
        <f>N27</f>
        <v>6.45</v>
      </c>
      <c r="O28" s="137"/>
      <c r="P28" s="137"/>
      <c r="Q28" s="141"/>
      <c r="R28" s="141"/>
      <c r="S28" s="142"/>
      <c r="T28" s="40"/>
      <c r="U28" s="18"/>
      <c r="V28" s="59"/>
      <c r="W28" s="59"/>
      <c r="X28" s="59"/>
    </row>
    <row r="29" spans="1:24" ht="15.6" customHeight="1" thickBot="1" x14ac:dyDescent="0.25">
      <c r="A29" s="134">
        <v>515</v>
      </c>
      <c r="B29" s="61" t="s">
        <v>11</v>
      </c>
      <c r="C29" s="68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3"/>
      <c r="T29" s="64"/>
      <c r="U29" s="3"/>
      <c r="V29" s="59"/>
      <c r="W29" s="59"/>
      <c r="X29" s="59"/>
    </row>
    <row r="30" spans="1:24" ht="15.6" customHeight="1" x14ac:dyDescent="0.2">
      <c r="A30" s="135"/>
      <c r="B30" s="31" t="s">
        <v>5</v>
      </c>
      <c r="C30" s="32"/>
      <c r="D30" s="29">
        <v>0</v>
      </c>
      <c r="E30" s="29">
        <v>0</v>
      </c>
      <c r="F30" s="29">
        <v>0</v>
      </c>
      <c r="G30" s="29">
        <v>1</v>
      </c>
      <c r="H30" s="29">
        <v>2</v>
      </c>
      <c r="I30" s="29">
        <v>0</v>
      </c>
      <c r="J30" s="92">
        <v>1</v>
      </c>
      <c r="K30" s="93" t="s">
        <v>50</v>
      </c>
      <c r="L30" s="94">
        <v>8</v>
      </c>
      <c r="M30" s="94">
        <v>2</v>
      </c>
      <c r="N30" s="94">
        <v>2</v>
      </c>
      <c r="O30" s="95">
        <v>1</v>
      </c>
      <c r="P30" s="95">
        <v>1</v>
      </c>
      <c r="Q30" s="96" t="s">
        <v>50</v>
      </c>
      <c r="R30" s="84" t="s">
        <v>50</v>
      </c>
      <c r="S30" s="89" t="s">
        <v>50</v>
      </c>
      <c r="T30" s="37" t="s">
        <v>6</v>
      </c>
      <c r="U30" s="55"/>
      <c r="V30" s="59"/>
      <c r="W30" s="59"/>
      <c r="X30" s="59"/>
    </row>
    <row r="31" spans="1:24" ht="15.6" customHeight="1" x14ac:dyDescent="0.2">
      <c r="A31" s="133">
        <v>6.4</v>
      </c>
      <c r="B31" s="34" t="s">
        <v>7</v>
      </c>
      <c r="C31" s="23">
        <v>0</v>
      </c>
      <c r="D31" s="4">
        <v>4</v>
      </c>
      <c r="E31" s="4">
        <v>4</v>
      </c>
      <c r="F31" s="4">
        <v>0</v>
      </c>
      <c r="G31" s="4">
        <v>3</v>
      </c>
      <c r="H31" s="4">
        <v>2</v>
      </c>
      <c r="I31" s="4">
        <v>4</v>
      </c>
      <c r="J31" s="97">
        <v>0</v>
      </c>
      <c r="K31" s="98" t="s">
        <v>50</v>
      </c>
      <c r="L31" s="99">
        <v>1</v>
      </c>
      <c r="M31" s="99">
        <v>0</v>
      </c>
      <c r="N31" s="99">
        <v>0</v>
      </c>
      <c r="O31" s="100">
        <v>0</v>
      </c>
      <c r="P31" s="137"/>
      <c r="Q31" s="101" t="s">
        <v>50</v>
      </c>
      <c r="R31" s="85" t="s">
        <v>50</v>
      </c>
      <c r="S31" s="22"/>
      <c r="T31" s="38">
        <f>SUM(C31:R31)</f>
        <v>18</v>
      </c>
      <c r="U31" s="17"/>
      <c r="V31" s="59"/>
      <c r="W31" s="59"/>
      <c r="X31" s="59"/>
    </row>
    <row r="32" spans="1:24" ht="15.6" customHeight="1" x14ac:dyDescent="0.2">
      <c r="A32" s="150" t="s">
        <v>19</v>
      </c>
      <c r="B32" s="34" t="s">
        <v>8</v>
      </c>
      <c r="C32" s="23">
        <f>C31</f>
        <v>0</v>
      </c>
      <c r="D32" s="5">
        <f t="shared" ref="D32" si="41">C32-D30+D31</f>
        <v>4</v>
      </c>
      <c r="E32" s="5">
        <f t="shared" ref="E32" si="42">D32-E30+E31</f>
        <v>8</v>
      </c>
      <c r="F32" s="5">
        <f t="shared" ref="F32" si="43">E32-F30+F31</f>
        <v>8</v>
      </c>
      <c r="G32" s="5">
        <f t="shared" ref="G32" si="44">F32-G30+G31</f>
        <v>10</v>
      </c>
      <c r="H32" s="5">
        <f t="shared" ref="H32" si="45">G32-H30+H31</f>
        <v>10</v>
      </c>
      <c r="I32" s="5">
        <f t="shared" ref="I32" si="46">H32-I30+I31</f>
        <v>14</v>
      </c>
      <c r="J32" s="102">
        <f t="shared" ref="J32" si="47">I32-J30+J31</f>
        <v>13</v>
      </c>
      <c r="K32" s="103" t="s">
        <v>50</v>
      </c>
      <c r="L32" s="104">
        <f>J32-L30+L31</f>
        <v>6</v>
      </c>
      <c r="M32" s="104">
        <f t="shared" ref="M32" si="48">L32-M30+M31</f>
        <v>4</v>
      </c>
      <c r="N32" s="104">
        <f t="shared" ref="N32" si="49">M32-N30+N31</f>
        <v>2</v>
      </c>
      <c r="O32" s="105">
        <f t="shared" ref="O32" si="50">N32-O30+O31</f>
        <v>1</v>
      </c>
      <c r="P32" s="105">
        <f t="shared" ref="P32" si="51">O32-P30+P31</f>
        <v>0</v>
      </c>
      <c r="Q32" s="106" t="s">
        <v>50</v>
      </c>
      <c r="R32" s="86" t="s">
        <v>50</v>
      </c>
      <c r="S32" s="88" t="s">
        <v>50</v>
      </c>
      <c r="T32" s="40"/>
      <c r="U32" s="3">
        <f>MAX(C32:S32)</f>
        <v>14</v>
      </c>
      <c r="V32" s="59"/>
      <c r="W32" s="59"/>
      <c r="X32" s="59"/>
    </row>
    <row r="33" spans="1:24" ht="15.6" customHeight="1" x14ac:dyDescent="0.2">
      <c r="A33" s="151"/>
      <c r="B33" s="34" t="s">
        <v>9</v>
      </c>
      <c r="C33" s="136"/>
      <c r="D33" s="137"/>
      <c r="E33" s="137"/>
      <c r="F33" s="6">
        <v>6.46</v>
      </c>
      <c r="G33" s="137"/>
      <c r="H33" s="6">
        <v>6.49</v>
      </c>
      <c r="I33" s="137"/>
      <c r="J33" s="137"/>
      <c r="K33" s="107" t="s">
        <v>50</v>
      </c>
      <c r="L33" s="137"/>
      <c r="M33" s="137"/>
      <c r="N33" s="108">
        <v>6.59</v>
      </c>
      <c r="O33" s="137"/>
      <c r="P33" s="138">
        <v>7.01</v>
      </c>
      <c r="Q33" s="137"/>
      <c r="R33" s="137"/>
      <c r="S33" s="139" t="s">
        <v>50</v>
      </c>
      <c r="T33" s="41">
        <v>21</v>
      </c>
      <c r="U33" s="17"/>
      <c r="V33" s="59"/>
      <c r="W33" s="59"/>
      <c r="X33" s="59"/>
    </row>
    <row r="34" spans="1:24" ht="15.6" customHeight="1" x14ac:dyDescent="0.2">
      <c r="A34" s="152"/>
      <c r="B34" s="35" t="s">
        <v>10</v>
      </c>
      <c r="C34" s="140">
        <v>6.4</v>
      </c>
      <c r="D34" s="141"/>
      <c r="E34" s="141"/>
      <c r="F34" s="8">
        <f>F33</f>
        <v>6.46</v>
      </c>
      <c r="G34" s="141"/>
      <c r="H34" s="8">
        <v>6.5</v>
      </c>
      <c r="I34" s="141"/>
      <c r="J34" s="141"/>
      <c r="K34" s="109" t="s">
        <v>50</v>
      </c>
      <c r="L34" s="141"/>
      <c r="M34" s="141"/>
      <c r="N34" s="110">
        <f>N33</f>
        <v>6.59</v>
      </c>
      <c r="O34" s="137"/>
      <c r="P34" s="137"/>
      <c r="Q34" s="141"/>
      <c r="R34" s="141"/>
      <c r="S34" s="142"/>
      <c r="T34" s="40"/>
      <c r="U34" s="18"/>
      <c r="V34" s="59"/>
      <c r="W34" s="59"/>
      <c r="X34" s="59"/>
    </row>
    <row r="35" spans="1:24" ht="15.6" customHeight="1" thickBot="1" x14ac:dyDescent="0.25">
      <c r="A35" s="134">
        <v>217</v>
      </c>
      <c r="B35" s="61" t="s">
        <v>11</v>
      </c>
      <c r="C35" s="68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3"/>
      <c r="T35" s="64"/>
      <c r="U35" s="3"/>
      <c r="V35" s="59"/>
      <c r="W35" s="59"/>
      <c r="X35" s="59"/>
    </row>
    <row r="36" spans="1:24" ht="15.6" customHeight="1" x14ac:dyDescent="0.2">
      <c r="A36" s="135"/>
      <c r="B36" s="31" t="s">
        <v>5</v>
      </c>
      <c r="C36" s="32"/>
      <c r="D36" s="29">
        <v>0</v>
      </c>
      <c r="E36" s="29">
        <v>1</v>
      </c>
      <c r="F36" s="29">
        <v>2</v>
      </c>
      <c r="G36" s="29">
        <v>7</v>
      </c>
      <c r="H36" s="29">
        <v>8</v>
      </c>
      <c r="I36" s="29">
        <v>5</v>
      </c>
      <c r="J36" s="92">
        <v>3</v>
      </c>
      <c r="K36" s="93" t="s">
        <v>50</v>
      </c>
      <c r="L36" s="94">
        <v>0</v>
      </c>
      <c r="M36" s="94">
        <v>2</v>
      </c>
      <c r="N36" s="94">
        <v>7</v>
      </c>
      <c r="O36" s="95">
        <v>2</v>
      </c>
      <c r="P36" s="95">
        <v>6</v>
      </c>
      <c r="Q36" s="96" t="s">
        <v>50</v>
      </c>
      <c r="R36" s="84" t="s">
        <v>50</v>
      </c>
      <c r="S36" s="89" t="s">
        <v>50</v>
      </c>
      <c r="T36" s="37" t="s">
        <v>6</v>
      </c>
      <c r="U36" s="55"/>
      <c r="V36" s="59"/>
      <c r="W36" s="59"/>
      <c r="X36" s="59"/>
    </row>
    <row r="37" spans="1:24" ht="15.6" customHeight="1" x14ac:dyDescent="0.2">
      <c r="A37" s="133">
        <v>7.08</v>
      </c>
      <c r="B37" s="34" t="s">
        <v>7</v>
      </c>
      <c r="C37" s="23">
        <v>4</v>
      </c>
      <c r="D37" s="4">
        <v>22</v>
      </c>
      <c r="E37" s="4">
        <v>3</v>
      </c>
      <c r="F37" s="4">
        <v>2</v>
      </c>
      <c r="G37" s="4">
        <v>6</v>
      </c>
      <c r="H37" s="4">
        <v>4</v>
      </c>
      <c r="I37" s="4">
        <v>2</v>
      </c>
      <c r="J37" s="97">
        <v>0</v>
      </c>
      <c r="K37" s="98" t="s">
        <v>50</v>
      </c>
      <c r="L37" s="99">
        <v>0</v>
      </c>
      <c r="M37" s="99">
        <v>0</v>
      </c>
      <c r="N37" s="99">
        <v>0</v>
      </c>
      <c r="O37" s="100">
        <v>0</v>
      </c>
      <c r="P37" s="137"/>
      <c r="Q37" s="101" t="s">
        <v>50</v>
      </c>
      <c r="R37" s="85" t="s">
        <v>50</v>
      </c>
      <c r="S37" s="22"/>
      <c r="T37" s="38">
        <f>SUM(C37:R37)</f>
        <v>43</v>
      </c>
      <c r="U37" s="17"/>
      <c r="V37" s="59"/>
      <c r="W37" s="59"/>
      <c r="X37" s="59"/>
    </row>
    <row r="38" spans="1:24" ht="15.6" customHeight="1" x14ac:dyDescent="0.2">
      <c r="A38" s="150" t="s">
        <v>19</v>
      </c>
      <c r="B38" s="34" t="s">
        <v>8</v>
      </c>
      <c r="C38" s="23">
        <f>C37</f>
        <v>4</v>
      </c>
      <c r="D38" s="5">
        <f t="shared" ref="D38" si="52">C38-D36+D37</f>
        <v>26</v>
      </c>
      <c r="E38" s="5">
        <f t="shared" ref="E38" si="53">D38-E36+E37</f>
        <v>28</v>
      </c>
      <c r="F38" s="5">
        <f t="shared" ref="F38" si="54">E38-F36+F37</f>
        <v>28</v>
      </c>
      <c r="G38" s="5">
        <f t="shared" ref="G38" si="55">F38-G36+G37</f>
        <v>27</v>
      </c>
      <c r="H38" s="5">
        <f t="shared" ref="H38" si="56">G38-H36+H37</f>
        <v>23</v>
      </c>
      <c r="I38" s="5">
        <f t="shared" ref="I38" si="57">H38-I36+I37</f>
        <v>20</v>
      </c>
      <c r="J38" s="102">
        <f t="shared" ref="J38" si="58">I38-J36+J37</f>
        <v>17</v>
      </c>
      <c r="K38" s="103" t="s">
        <v>50</v>
      </c>
      <c r="L38" s="104">
        <f>J38-L36+L37</f>
        <v>17</v>
      </c>
      <c r="M38" s="104">
        <f t="shared" ref="M38" si="59">L38-M36+M37</f>
        <v>15</v>
      </c>
      <c r="N38" s="104">
        <f t="shared" ref="N38" si="60">M38-N36+N37</f>
        <v>8</v>
      </c>
      <c r="O38" s="105">
        <f t="shared" ref="O38" si="61">N38-O36+O37</f>
        <v>6</v>
      </c>
      <c r="P38" s="105">
        <f t="shared" ref="P38" si="62">O38-P36+P37</f>
        <v>0</v>
      </c>
      <c r="Q38" s="106" t="s">
        <v>50</v>
      </c>
      <c r="R38" s="86" t="s">
        <v>50</v>
      </c>
      <c r="S38" s="88" t="s">
        <v>50</v>
      </c>
      <c r="T38" s="40"/>
      <c r="U38" s="3">
        <f>MAX(C38:S38)</f>
        <v>28</v>
      </c>
      <c r="V38" s="59"/>
      <c r="W38" s="59"/>
      <c r="X38" s="59"/>
    </row>
    <row r="39" spans="1:24" ht="15.6" customHeight="1" x14ac:dyDescent="0.2">
      <c r="A39" s="151"/>
      <c r="B39" s="34" t="s">
        <v>9</v>
      </c>
      <c r="C39" s="136"/>
      <c r="D39" s="137"/>
      <c r="E39" s="137"/>
      <c r="F39" s="6">
        <v>7.14</v>
      </c>
      <c r="G39" s="137"/>
      <c r="H39" s="6">
        <v>7.18</v>
      </c>
      <c r="I39" s="137"/>
      <c r="J39" s="137"/>
      <c r="K39" s="107" t="s">
        <v>50</v>
      </c>
      <c r="L39" s="137"/>
      <c r="M39" s="137"/>
      <c r="N39" s="108">
        <v>7.27</v>
      </c>
      <c r="O39" s="137"/>
      <c r="P39" s="138">
        <v>7.3</v>
      </c>
      <c r="Q39" s="137"/>
      <c r="R39" s="137"/>
      <c r="S39" s="139" t="s">
        <v>50</v>
      </c>
      <c r="T39" s="41">
        <v>22</v>
      </c>
      <c r="U39" s="17"/>
      <c r="V39" s="59"/>
      <c r="W39" s="59"/>
      <c r="X39" s="59"/>
    </row>
    <row r="40" spans="1:24" ht="15.6" customHeight="1" x14ac:dyDescent="0.2">
      <c r="A40" s="152"/>
      <c r="B40" s="35" t="s">
        <v>10</v>
      </c>
      <c r="C40" s="140">
        <v>7.08</v>
      </c>
      <c r="D40" s="141"/>
      <c r="E40" s="141"/>
      <c r="F40" s="8">
        <f>F39</f>
        <v>7.14</v>
      </c>
      <c r="G40" s="141"/>
      <c r="H40" s="8">
        <f>H39</f>
        <v>7.18</v>
      </c>
      <c r="I40" s="141"/>
      <c r="J40" s="141"/>
      <c r="K40" s="109" t="s">
        <v>50</v>
      </c>
      <c r="L40" s="141"/>
      <c r="M40" s="141"/>
      <c r="N40" s="110">
        <f>N39</f>
        <v>7.27</v>
      </c>
      <c r="O40" s="137"/>
      <c r="P40" s="137"/>
      <c r="Q40" s="141"/>
      <c r="R40" s="141"/>
      <c r="S40" s="142"/>
      <c r="T40" s="40"/>
      <c r="U40" s="18"/>
      <c r="V40" s="59"/>
      <c r="W40" s="59"/>
      <c r="X40" s="59"/>
    </row>
    <row r="41" spans="1:24" ht="15.6" customHeight="1" thickBot="1" x14ac:dyDescent="0.25">
      <c r="A41" s="134">
        <v>210</v>
      </c>
      <c r="B41" s="61" t="s">
        <v>11</v>
      </c>
      <c r="C41" s="68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3"/>
      <c r="T41" s="64"/>
      <c r="U41" s="3"/>
      <c r="V41" s="59"/>
      <c r="W41" s="59"/>
      <c r="X41" s="59"/>
    </row>
    <row r="42" spans="1:24" ht="15.6" customHeight="1" x14ac:dyDescent="0.2">
      <c r="A42" s="135"/>
      <c r="B42" s="31" t="s">
        <v>5</v>
      </c>
      <c r="C42" s="32"/>
      <c r="D42" s="29">
        <v>0</v>
      </c>
      <c r="E42" s="29">
        <v>0</v>
      </c>
      <c r="F42" s="29">
        <v>1</v>
      </c>
      <c r="G42" s="29">
        <v>2</v>
      </c>
      <c r="H42" s="29">
        <v>8</v>
      </c>
      <c r="I42" s="29">
        <v>1</v>
      </c>
      <c r="J42" s="92">
        <v>6</v>
      </c>
      <c r="K42" s="93" t="s">
        <v>50</v>
      </c>
      <c r="L42" s="94">
        <v>1</v>
      </c>
      <c r="M42" s="94">
        <v>2</v>
      </c>
      <c r="N42" s="94">
        <v>31</v>
      </c>
      <c r="O42" s="95">
        <v>4</v>
      </c>
      <c r="P42" s="95">
        <v>1</v>
      </c>
      <c r="Q42" s="96" t="s">
        <v>50</v>
      </c>
      <c r="R42" s="84" t="s">
        <v>50</v>
      </c>
      <c r="S42" s="89" t="s">
        <v>50</v>
      </c>
      <c r="T42" s="37" t="s">
        <v>6</v>
      </c>
      <c r="U42" s="55"/>
      <c r="V42" s="59"/>
      <c r="W42" s="59"/>
      <c r="X42" s="59"/>
    </row>
    <row r="43" spans="1:24" ht="15.6" customHeight="1" x14ac:dyDescent="0.2">
      <c r="A43" s="133">
        <v>7.28</v>
      </c>
      <c r="B43" s="34" t="s">
        <v>7</v>
      </c>
      <c r="C43" s="23">
        <v>5</v>
      </c>
      <c r="D43" s="4">
        <v>21</v>
      </c>
      <c r="E43" s="4">
        <v>9</v>
      </c>
      <c r="F43" s="4">
        <v>5</v>
      </c>
      <c r="G43" s="4">
        <v>6</v>
      </c>
      <c r="H43" s="4">
        <v>5</v>
      </c>
      <c r="I43" s="4">
        <v>4</v>
      </c>
      <c r="J43" s="97">
        <v>2</v>
      </c>
      <c r="K43" s="98" t="s">
        <v>50</v>
      </c>
      <c r="L43" s="99">
        <v>0</v>
      </c>
      <c r="M43" s="99">
        <v>0</v>
      </c>
      <c r="N43" s="99">
        <v>0</v>
      </c>
      <c r="O43" s="100">
        <v>0</v>
      </c>
      <c r="P43" s="137"/>
      <c r="Q43" s="101" t="s">
        <v>50</v>
      </c>
      <c r="R43" s="85" t="s">
        <v>50</v>
      </c>
      <c r="S43" s="22"/>
      <c r="T43" s="38">
        <f>SUM(C43:R43)</f>
        <v>57</v>
      </c>
      <c r="U43" s="17"/>
      <c r="V43" s="59"/>
      <c r="W43" s="59"/>
      <c r="X43" s="59"/>
    </row>
    <row r="44" spans="1:24" ht="15.6" customHeight="1" x14ac:dyDescent="0.2">
      <c r="A44" s="150" t="s">
        <v>19</v>
      </c>
      <c r="B44" s="34" t="s">
        <v>8</v>
      </c>
      <c r="C44" s="23">
        <f>C43</f>
        <v>5</v>
      </c>
      <c r="D44" s="5">
        <f t="shared" ref="D44" si="63">C44-D42+D43</f>
        <v>26</v>
      </c>
      <c r="E44" s="5">
        <f t="shared" ref="E44" si="64">D44-E42+E43</f>
        <v>35</v>
      </c>
      <c r="F44" s="5">
        <f t="shared" ref="F44" si="65">E44-F42+F43</f>
        <v>39</v>
      </c>
      <c r="G44" s="5">
        <f t="shared" ref="G44" si="66">F44-G42+G43</f>
        <v>43</v>
      </c>
      <c r="H44" s="5">
        <f t="shared" ref="H44" si="67">G44-H42+H43</f>
        <v>40</v>
      </c>
      <c r="I44" s="5">
        <f t="shared" ref="I44" si="68">H44-I42+I43</f>
        <v>43</v>
      </c>
      <c r="J44" s="102">
        <f t="shared" ref="J44" si="69">I44-J42+J43</f>
        <v>39</v>
      </c>
      <c r="K44" s="103" t="s">
        <v>50</v>
      </c>
      <c r="L44" s="104">
        <f>J44-L42+L43</f>
        <v>38</v>
      </c>
      <c r="M44" s="104">
        <f t="shared" ref="M44" si="70">L44-M42+M43</f>
        <v>36</v>
      </c>
      <c r="N44" s="104">
        <f t="shared" ref="N44" si="71">M44-N42+N43</f>
        <v>5</v>
      </c>
      <c r="O44" s="105">
        <f t="shared" ref="O44" si="72">N44-O42+O43</f>
        <v>1</v>
      </c>
      <c r="P44" s="105">
        <f t="shared" ref="P44" si="73">O44-P42+P43</f>
        <v>0</v>
      </c>
      <c r="Q44" s="106" t="s">
        <v>50</v>
      </c>
      <c r="R44" s="86" t="s">
        <v>50</v>
      </c>
      <c r="S44" s="88" t="s">
        <v>50</v>
      </c>
      <c r="T44" s="40"/>
      <c r="U44" s="3">
        <f>MAX(C44:S44)</f>
        <v>43</v>
      </c>
      <c r="V44" s="59"/>
      <c r="W44" s="59"/>
      <c r="X44" s="59"/>
    </row>
    <row r="45" spans="1:24" ht="15.6" customHeight="1" x14ac:dyDescent="0.2">
      <c r="A45" s="151"/>
      <c r="B45" s="34" t="s">
        <v>9</v>
      </c>
      <c r="C45" s="136"/>
      <c r="D45" s="137"/>
      <c r="E45" s="137"/>
      <c r="F45" s="6">
        <v>7.37</v>
      </c>
      <c r="G45" s="137"/>
      <c r="H45" s="6">
        <v>7.41</v>
      </c>
      <c r="I45" s="137"/>
      <c r="J45" s="137"/>
      <c r="K45" s="107" t="s">
        <v>50</v>
      </c>
      <c r="L45" s="137"/>
      <c r="M45" s="137"/>
      <c r="N45" s="108">
        <v>7.52</v>
      </c>
      <c r="O45" s="137"/>
      <c r="P45" s="138">
        <v>7.56</v>
      </c>
      <c r="Q45" s="137"/>
      <c r="R45" s="137"/>
      <c r="S45" s="139" t="s">
        <v>50</v>
      </c>
      <c r="T45" s="41">
        <f>56-29</f>
        <v>27</v>
      </c>
      <c r="U45" s="17"/>
      <c r="V45" s="59"/>
      <c r="W45" s="59"/>
      <c r="X45" s="59"/>
    </row>
    <row r="46" spans="1:24" ht="15.6" customHeight="1" x14ac:dyDescent="0.2">
      <c r="A46" s="152"/>
      <c r="B46" s="35" t="s">
        <v>10</v>
      </c>
      <c r="C46" s="140">
        <v>7.29</v>
      </c>
      <c r="D46" s="141"/>
      <c r="E46" s="141"/>
      <c r="F46" s="8">
        <f>F45</f>
        <v>7.37</v>
      </c>
      <c r="G46" s="141"/>
      <c r="H46" s="8">
        <f>H45</f>
        <v>7.41</v>
      </c>
      <c r="I46" s="141"/>
      <c r="J46" s="141"/>
      <c r="K46" s="109" t="s">
        <v>50</v>
      </c>
      <c r="L46" s="141"/>
      <c r="M46" s="141"/>
      <c r="N46" s="110">
        <f>N45</f>
        <v>7.52</v>
      </c>
      <c r="O46" s="137"/>
      <c r="P46" s="137"/>
      <c r="Q46" s="141"/>
      <c r="R46" s="141"/>
      <c r="S46" s="142"/>
      <c r="T46" s="40"/>
      <c r="U46" s="18"/>
      <c r="V46" s="59"/>
      <c r="W46" s="59"/>
      <c r="X46" s="59"/>
    </row>
    <row r="47" spans="1:24" ht="15.6" customHeight="1" thickBot="1" x14ac:dyDescent="0.25">
      <c r="A47" s="134">
        <v>515</v>
      </c>
      <c r="B47" s="61" t="s">
        <v>11</v>
      </c>
      <c r="C47" s="68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3"/>
      <c r="T47" s="64"/>
      <c r="U47" s="3"/>
      <c r="V47" s="59"/>
      <c r="W47" s="59"/>
      <c r="X47" s="59"/>
    </row>
    <row r="48" spans="1:24" ht="15.6" customHeight="1" x14ac:dyDescent="0.2">
      <c r="A48" s="135"/>
      <c r="B48" s="31" t="s">
        <v>5</v>
      </c>
      <c r="C48" s="32"/>
      <c r="D48" s="29">
        <v>0</v>
      </c>
      <c r="E48" s="29">
        <v>0</v>
      </c>
      <c r="F48" s="29">
        <v>3</v>
      </c>
      <c r="G48" s="29">
        <v>5</v>
      </c>
      <c r="H48" s="29">
        <v>2</v>
      </c>
      <c r="I48" s="29">
        <v>0</v>
      </c>
      <c r="J48" s="92">
        <v>0</v>
      </c>
      <c r="K48" s="93" t="s">
        <v>50</v>
      </c>
      <c r="L48" s="94">
        <v>2</v>
      </c>
      <c r="M48" s="94">
        <v>1</v>
      </c>
      <c r="N48" s="94">
        <v>4</v>
      </c>
      <c r="O48" s="95">
        <v>0</v>
      </c>
      <c r="P48" s="95">
        <v>3</v>
      </c>
      <c r="Q48" s="96" t="s">
        <v>50</v>
      </c>
      <c r="R48" s="84" t="s">
        <v>50</v>
      </c>
      <c r="S48" s="89" t="s">
        <v>50</v>
      </c>
      <c r="T48" s="37" t="s">
        <v>6</v>
      </c>
      <c r="U48" s="55"/>
      <c r="V48" s="59"/>
      <c r="W48" s="59"/>
      <c r="X48" s="59"/>
    </row>
    <row r="49" spans="1:24" ht="15.6" customHeight="1" x14ac:dyDescent="0.2">
      <c r="A49" s="133">
        <v>7.4</v>
      </c>
      <c r="B49" s="34" t="s">
        <v>7</v>
      </c>
      <c r="C49" s="23">
        <v>2</v>
      </c>
      <c r="D49" s="4">
        <v>12</v>
      </c>
      <c r="E49" s="4">
        <v>3</v>
      </c>
      <c r="F49" s="4">
        <v>1</v>
      </c>
      <c r="G49" s="4">
        <v>0</v>
      </c>
      <c r="H49" s="4">
        <v>0</v>
      </c>
      <c r="I49" s="4">
        <v>2</v>
      </c>
      <c r="J49" s="97">
        <v>0</v>
      </c>
      <c r="K49" s="98" t="s">
        <v>50</v>
      </c>
      <c r="L49" s="99">
        <v>0</v>
      </c>
      <c r="M49" s="99">
        <v>0</v>
      </c>
      <c r="N49" s="99">
        <v>0</v>
      </c>
      <c r="O49" s="100">
        <v>0</v>
      </c>
      <c r="P49" s="137"/>
      <c r="Q49" s="101" t="s">
        <v>50</v>
      </c>
      <c r="R49" s="85" t="s">
        <v>50</v>
      </c>
      <c r="S49" s="22"/>
      <c r="T49" s="38">
        <f>SUM(C49:R49)</f>
        <v>20</v>
      </c>
      <c r="U49" s="17"/>
      <c r="V49" s="59"/>
      <c r="W49" s="59"/>
      <c r="X49" s="59"/>
    </row>
    <row r="50" spans="1:24" ht="15.6" customHeight="1" x14ac:dyDescent="0.2">
      <c r="A50" s="150" t="s">
        <v>19</v>
      </c>
      <c r="B50" s="34" t="s">
        <v>8</v>
      </c>
      <c r="C50" s="23">
        <f>C49</f>
        <v>2</v>
      </c>
      <c r="D50" s="5">
        <f t="shared" ref="D50" si="74">C50-D48+D49</f>
        <v>14</v>
      </c>
      <c r="E50" s="5">
        <f t="shared" ref="E50" si="75">D50-E48+E49</f>
        <v>17</v>
      </c>
      <c r="F50" s="5">
        <f t="shared" ref="F50" si="76">E50-F48+F49</f>
        <v>15</v>
      </c>
      <c r="G50" s="5">
        <f t="shared" ref="G50" si="77">F50-G48+G49</f>
        <v>10</v>
      </c>
      <c r="H50" s="5">
        <f t="shared" ref="H50" si="78">G50-H48+H49</f>
        <v>8</v>
      </c>
      <c r="I50" s="5">
        <f t="shared" ref="I50" si="79">H50-I48+I49</f>
        <v>10</v>
      </c>
      <c r="J50" s="102">
        <f t="shared" ref="J50" si="80">I50-J48+J49</f>
        <v>10</v>
      </c>
      <c r="K50" s="103" t="s">
        <v>50</v>
      </c>
      <c r="L50" s="104">
        <f>J50-L48+L49</f>
        <v>8</v>
      </c>
      <c r="M50" s="104">
        <f t="shared" ref="M50" si="81">L50-M48+M49</f>
        <v>7</v>
      </c>
      <c r="N50" s="104">
        <f t="shared" ref="N50" si="82">M50-N48+N49</f>
        <v>3</v>
      </c>
      <c r="O50" s="105">
        <f t="shared" ref="O50" si="83">N50-O48+O49</f>
        <v>3</v>
      </c>
      <c r="P50" s="105">
        <f t="shared" ref="P50" si="84">O50-P48+P49</f>
        <v>0</v>
      </c>
      <c r="Q50" s="106" t="s">
        <v>50</v>
      </c>
      <c r="R50" s="86" t="s">
        <v>50</v>
      </c>
      <c r="S50" s="88" t="s">
        <v>50</v>
      </c>
      <c r="T50" s="40"/>
      <c r="U50" s="3">
        <f>MAX(C50:S50)</f>
        <v>17</v>
      </c>
      <c r="V50" s="59"/>
      <c r="W50" s="59"/>
      <c r="X50" s="59"/>
    </row>
    <row r="51" spans="1:24" ht="15.6" customHeight="1" x14ac:dyDescent="0.2">
      <c r="A51" s="151"/>
      <c r="B51" s="34" t="s">
        <v>9</v>
      </c>
      <c r="C51" s="136"/>
      <c r="D51" s="137"/>
      <c r="E51" s="137"/>
      <c r="F51" s="6">
        <v>7.46</v>
      </c>
      <c r="G51" s="137"/>
      <c r="H51" s="6">
        <v>7.5</v>
      </c>
      <c r="I51" s="137"/>
      <c r="J51" s="137"/>
      <c r="K51" s="107" t="s">
        <v>50</v>
      </c>
      <c r="L51" s="137"/>
      <c r="M51" s="137"/>
      <c r="N51" s="108">
        <v>8</v>
      </c>
      <c r="O51" s="137"/>
      <c r="P51" s="138">
        <v>8.0399999999999991</v>
      </c>
      <c r="Q51" s="137"/>
      <c r="R51" s="137"/>
      <c r="S51" s="139" t="s">
        <v>50</v>
      </c>
      <c r="T51" s="41">
        <v>24</v>
      </c>
      <c r="U51" s="17"/>
      <c r="V51" s="59"/>
      <c r="W51" s="59"/>
      <c r="X51" s="59"/>
    </row>
    <row r="52" spans="1:24" ht="15.6" customHeight="1" x14ac:dyDescent="0.2">
      <c r="A52" s="152"/>
      <c r="B52" s="35" t="s">
        <v>10</v>
      </c>
      <c r="C52" s="140">
        <v>7.4</v>
      </c>
      <c r="D52" s="141"/>
      <c r="E52" s="141"/>
      <c r="F52" s="8">
        <f>F51</f>
        <v>7.46</v>
      </c>
      <c r="G52" s="141"/>
      <c r="H52" s="8">
        <f>H51</f>
        <v>7.5</v>
      </c>
      <c r="I52" s="141"/>
      <c r="J52" s="141"/>
      <c r="K52" s="109" t="s">
        <v>50</v>
      </c>
      <c r="L52" s="141"/>
      <c r="M52" s="141"/>
      <c r="N52" s="110">
        <f>N51</f>
        <v>8</v>
      </c>
      <c r="O52" s="137"/>
      <c r="P52" s="137"/>
      <c r="Q52" s="141"/>
      <c r="R52" s="141"/>
      <c r="S52" s="142"/>
      <c r="T52" s="40"/>
      <c r="U52" s="18"/>
      <c r="V52" s="59"/>
      <c r="W52" s="59"/>
      <c r="X52" s="59"/>
    </row>
    <row r="53" spans="1:24" ht="15.6" customHeight="1" thickBot="1" x14ac:dyDescent="0.25">
      <c r="A53" s="134">
        <v>217</v>
      </c>
      <c r="B53" s="61" t="s">
        <v>11</v>
      </c>
      <c r="C53" s="68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3"/>
      <c r="T53" s="64"/>
      <c r="U53" s="3"/>
      <c r="V53" s="59"/>
      <c r="W53" s="59"/>
      <c r="X53" s="59"/>
    </row>
    <row r="54" spans="1:24" ht="15.6" customHeight="1" x14ac:dyDescent="0.2">
      <c r="A54" s="135"/>
      <c r="B54" s="31" t="s">
        <v>5</v>
      </c>
      <c r="C54" s="32"/>
      <c r="D54" s="29">
        <v>1</v>
      </c>
      <c r="E54" s="29">
        <v>1</v>
      </c>
      <c r="F54" s="29">
        <v>4</v>
      </c>
      <c r="G54" s="29">
        <v>4</v>
      </c>
      <c r="H54" s="29">
        <v>2</v>
      </c>
      <c r="I54" s="29">
        <v>1</v>
      </c>
      <c r="J54" s="92">
        <v>1</v>
      </c>
      <c r="K54" s="93" t="s">
        <v>50</v>
      </c>
      <c r="L54" s="94">
        <v>12</v>
      </c>
      <c r="M54" s="94">
        <v>2</v>
      </c>
      <c r="N54" s="94">
        <v>3</v>
      </c>
      <c r="O54" s="95" t="s">
        <v>50</v>
      </c>
      <c r="P54" s="95" t="s">
        <v>50</v>
      </c>
      <c r="Q54" s="96">
        <v>1</v>
      </c>
      <c r="R54" s="84">
        <v>0</v>
      </c>
      <c r="S54" s="89">
        <v>0</v>
      </c>
      <c r="T54" s="37" t="s">
        <v>6</v>
      </c>
      <c r="U54" s="55"/>
      <c r="V54" s="59"/>
      <c r="W54" s="59"/>
      <c r="X54" s="59"/>
    </row>
    <row r="55" spans="1:24" ht="15.6" customHeight="1" x14ac:dyDescent="0.2">
      <c r="A55" s="133">
        <v>8.1</v>
      </c>
      <c r="B55" s="34" t="s">
        <v>7</v>
      </c>
      <c r="C55" s="23">
        <v>4</v>
      </c>
      <c r="D55" s="4">
        <v>8</v>
      </c>
      <c r="E55" s="4">
        <v>5</v>
      </c>
      <c r="F55" s="4">
        <v>3</v>
      </c>
      <c r="G55" s="4">
        <v>3</v>
      </c>
      <c r="H55" s="4">
        <v>6</v>
      </c>
      <c r="I55" s="4">
        <v>2</v>
      </c>
      <c r="J55" s="97">
        <v>1</v>
      </c>
      <c r="K55" s="98" t="s">
        <v>50</v>
      </c>
      <c r="L55" s="99">
        <v>0</v>
      </c>
      <c r="M55" s="99">
        <v>0</v>
      </c>
      <c r="N55" s="99">
        <v>0</v>
      </c>
      <c r="O55" s="100" t="s">
        <v>50</v>
      </c>
      <c r="P55" s="137"/>
      <c r="Q55" s="101">
        <v>0</v>
      </c>
      <c r="R55" s="85">
        <v>0</v>
      </c>
      <c r="S55" s="22"/>
      <c r="T55" s="38">
        <f>SUM(C55:R55)</f>
        <v>32</v>
      </c>
      <c r="U55" s="17"/>
      <c r="V55" s="59"/>
      <c r="W55" s="59"/>
      <c r="X55" s="59"/>
    </row>
    <row r="56" spans="1:24" ht="15.6" customHeight="1" x14ac:dyDescent="0.2">
      <c r="A56" s="150" t="s">
        <v>19</v>
      </c>
      <c r="B56" s="34" t="s">
        <v>8</v>
      </c>
      <c r="C56" s="23">
        <f>C55</f>
        <v>4</v>
      </c>
      <c r="D56" s="5">
        <f t="shared" ref="D56" si="85">C56-D54+D55</f>
        <v>11</v>
      </c>
      <c r="E56" s="5">
        <f t="shared" ref="E56" si="86">D56-E54+E55</f>
        <v>15</v>
      </c>
      <c r="F56" s="5">
        <f t="shared" ref="F56" si="87">E56-F54+F55</f>
        <v>14</v>
      </c>
      <c r="G56" s="5">
        <f t="shared" ref="G56" si="88">F56-G54+G55</f>
        <v>13</v>
      </c>
      <c r="H56" s="5">
        <f t="shared" ref="H56" si="89">G56-H54+H55</f>
        <v>17</v>
      </c>
      <c r="I56" s="5">
        <f t="shared" ref="I56" si="90">H56-I54+I55</f>
        <v>18</v>
      </c>
      <c r="J56" s="102">
        <f t="shared" ref="J56" si="91">I56-J54+J55</f>
        <v>18</v>
      </c>
      <c r="K56" s="103" t="s">
        <v>50</v>
      </c>
      <c r="L56" s="104">
        <f>J56-L54+L55</f>
        <v>6</v>
      </c>
      <c r="M56" s="104">
        <f t="shared" ref="M56" si="92">L56-M54+M55</f>
        <v>4</v>
      </c>
      <c r="N56" s="104">
        <f t="shared" ref="N56" si="93">M56-N54+N55</f>
        <v>1</v>
      </c>
      <c r="O56" s="105" t="s">
        <v>50</v>
      </c>
      <c r="P56" s="105" t="s">
        <v>50</v>
      </c>
      <c r="Q56" s="106">
        <f>N56-Q54+Q55</f>
        <v>0</v>
      </c>
      <c r="R56" s="86">
        <f t="shared" ref="R56" si="94">Q56-R54+R55</f>
        <v>0</v>
      </c>
      <c r="S56" s="88">
        <f>R56-S54</f>
        <v>0</v>
      </c>
      <c r="T56" s="40"/>
      <c r="U56" s="3">
        <f>MAX(C56:S56)</f>
        <v>18</v>
      </c>
      <c r="V56" s="59"/>
      <c r="W56" s="59"/>
      <c r="X56" s="59"/>
    </row>
    <row r="57" spans="1:24" ht="15.6" customHeight="1" x14ac:dyDescent="0.2">
      <c r="A57" s="151"/>
      <c r="B57" s="34" t="s">
        <v>9</v>
      </c>
      <c r="C57" s="136"/>
      <c r="D57" s="137"/>
      <c r="E57" s="137"/>
      <c r="F57" s="6">
        <v>8.17</v>
      </c>
      <c r="G57" s="137"/>
      <c r="H57" s="6">
        <v>8.2100000000000009</v>
      </c>
      <c r="I57" s="137"/>
      <c r="J57" s="137"/>
      <c r="K57" s="107" t="s">
        <v>50</v>
      </c>
      <c r="L57" s="137"/>
      <c r="M57" s="137"/>
      <c r="N57" s="108">
        <v>8.32</v>
      </c>
      <c r="O57" s="137"/>
      <c r="P57" s="138" t="s">
        <v>50</v>
      </c>
      <c r="Q57" s="137"/>
      <c r="R57" s="137"/>
      <c r="S57" s="139">
        <v>8.36</v>
      </c>
      <c r="T57" s="41">
        <v>26</v>
      </c>
      <c r="U57" s="17"/>
      <c r="V57" s="59"/>
      <c r="W57" s="59"/>
      <c r="X57" s="59"/>
    </row>
    <row r="58" spans="1:24" ht="15.6" customHeight="1" x14ac:dyDescent="0.2">
      <c r="A58" s="152"/>
      <c r="B58" s="35" t="s">
        <v>10</v>
      </c>
      <c r="C58" s="140">
        <v>8.1</v>
      </c>
      <c r="D58" s="141"/>
      <c r="E58" s="141"/>
      <c r="F58" s="8">
        <f>F57</f>
        <v>8.17</v>
      </c>
      <c r="G58" s="141"/>
      <c r="H58" s="8">
        <f>H57</f>
        <v>8.2100000000000009</v>
      </c>
      <c r="I58" s="141"/>
      <c r="J58" s="141"/>
      <c r="K58" s="109" t="s">
        <v>50</v>
      </c>
      <c r="L58" s="141"/>
      <c r="M58" s="141"/>
      <c r="N58" s="110">
        <f>N57</f>
        <v>8.32</v>
      </c>
      <c r="O58" s="137"/>
      <c r="P58" s="137"/>
      <c r="Q58" s="141"/>
      <c r="R58" s="141"/>
      <c r="S58" s="142"/>
      <c r="T58" s="40"/>
      <c r="U58" s="18"/>
      <c r="V58" s="59"/>
      <c r="W58" s="59"/>
      <c r="X58" s="59"/>
    </row>
    <row r="59" spans="1:24" ht="15.6" customHeight="1" thickBot="1" x14ac:dyDescent="0.25">
      <c r="A59" s="134">
        <v>210</v>
      </c>
      <c r="B59" s="61" t="s">
        <v>11</v>
      </c>
      <c r="C59" s="68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3"/>
      <c r="T59" s="64"/>
      <c r="U59" s="3"/>
      <c r="V59" s="59"/>
      <c r="W59" s="59"/>
      <c r="X59" s="59"/>
    </row>
    <row r="60" spans="1:24" ht="15.6" customHeight="1" x14ac:dyDescent="0.2">
      <c r="A60" s="135"/>
      <c r="B60" s="31" t="s">
        <v>5</v>
      </c>
      <c r="C60" s="32"/>
      <c r="D60" s="29">
        <v>1</v>
      </c>
      <c r="E60" s="29">
        <v>0</v>
      </c>
      <c r="F60" s="29">
        <v>8</v>
      </c>
      <c r="G60" s="29">
        <v>8</v>
      </c>
      <c r="H60" s="29">
        <v>5</v>
      </c>
      <c r="I60" s="29">
        <v>0</v>
      </c>
      <c r="J60" s="92">
        <v>0</v>
      </c>
      <c r="K60" s="93">
        <v>12</v>
      </c>
      <c r="L60" s="94">
        <v>4</v>
      </c>
      <c r="M60" s="94">
        <v>0</v>
      </c>
      <c r="N60" s="94">
        <v>0</v>
      </c>
      <c r="O60" s="95">
        <v>2</v>
      </c>
      <c r="P60" s="95">
        <v>1</v>
      </c>
      <c r="Q60" s="96" t="s">
        <v>50</v>
      </c>
      <c r="R60" s="84" t="s">
        <v>50</v>
      </c>
      <c r="S60" s="89" t="s">
        <v>50</v>
      </c>
      <c r="T60" s="37" t="s">
        <v>6</v>
      </c>
      <c r="U60" s="55"/>
      <c r="V60" s="59"/>
      <c r="W60" s="59"/>
      <c r="X60" s="59"/>
    </row>
    <row r="61" spans="1:24" ht="15.6" customHeight="1" x14ac:dyDescent="0.2">
      <c r="A61" s="133">
        <v>8.35</v>
      </c>
      <c r="B61" s="34" t="s">
        <v>7</v>
      </c>
      <c r="C61" s="23">
        <v>7</v>
      </c>
      <c r="D61" s="4">
        <v>9</v>
      </c>
      <c r="E61" s="4">
        <v>6</v>
      </c>
      <c r="F61" s="4">
        <v>6</v>
      </c>
      <c r="G61" s="4">
        <v>1</v>
      </c>
      <c r="H61" s="4">
        <v>12</v>
      </c>
      <c r="I61" s="4">
        <v>0</v>
      </c>
      <c r="J61" s="97">
        <v>0</v>
      </c>
      <c r="K61" s="98">
        <v>0</v>
      </c>
      <c r="L61" s="99">
        <v>0</v>
      </c>
      <c r="M61" s="99">
        <v>0</v>
      </c>
      <c r="N61" s="99">
        <v>0</v>
      </c>
      <c r="O61" s="100">
        <v>0</v>
      </c>
      <c r="P61" s="137"/>
      <c r="Q61" s="101" t="s">
        <v>50</v>
      </c>
      <c r="R61" s="85" t="s">
        <v>50</v>
      </c>
      <c r="S61" s="22"/>
      <c r="T61" s="38">
        <f>SUM(C61:R61)</f>
        <v>41</v>
      </c>
      <c r="U61" s="17"/>
      <c r="V61" s="59"/>
      <c r="W61" s="59"/>
      <c r="X61" s="59"/>
    </row>
    <row r="62" spans="1:24" ht="15.6" customHeight="1" x14ac:dyDescent="0.2">
      <c r="A62" s="150" t="s">
        <v>19</v>
      </c>
      <c r="B62" s="34" t="s">
        <v>8</v>
      </c>
      <c r="C62" s="23">
        <f>C61</f>
        <v>7</v>
      </c>
      <c r="D62" s="5">
        <f t="shared" ref="D62" si="95">C62-D60+D61</f>
        <v>15</v>
      </c>
      <c r="E62" s="5">
        <f t="shared" ref="E62" si="96">D62-E60+E61</f>
        <v>21</v>
      </c>
      <c r="F62" s="5">
        <f t="shared" ref="F62" si="97">E62-F60+F61</f>
        <v>19</v>
      </c>
      <c r="G62" s="5">
        <f t="shared" ref="G62" si="98">F62-G60+G61</f>
        <v>12</v>
      </c>
      <c r="H62" s="5">
        <f t="shared" ref="H62" si="99">G62-H60+H61</f>
        <v>19</v>
      </c>
      <c r="I62" s="5">
        <f t="shared" ref="I62" si="100">H62-I60+I61</f>
        <v>19</v>
      </c>
      <c r="J62" s="102">
        <f t="shared" ref="J62" si="101">I62-J60+J61</f>
        <v>19</v>
      </c>
      <c r="K62" s="103">
        <f t="shared" ref="K62" si="102">J62-K60+K61</f>
        <v>7</v>
      </c>
      <c r="L62" s="104">
        <f t="shared" ref="L62" si="103">K62-L60+L61</f>
        <v>3</v>
      </c>
      <c r="M62" s="104">
        <f t="shared" ref="M62" si="104">L62-M60+M61</f>
        <v>3</v>
      </c>
      <c r="N62" s="104">
        <f t="shared" ref="N62" si="105">M62-N60+N61</f>
        <v>3</v>
      </c>
      <c r="O62" s="105">
        <f t="shared" ref="O62" si="106">N62-O60+O61</f>
        <v>1</v>
      </c>
      <c r="P62" s="105">
        <f t="shared" ref="P62" si="107">O62-P60+P61</f>
        <v>0</v>
      </c>
      <c r="Q62" s="106" t="s">
        <v>50</v>
      </c>
      <c r="R62" s="86" t="s">
        <v>50</v>
      </c>
      <c r="S62" s="88" t="s">
        <v>50</v>
      </c>
      <c r="T62" s="40"/>
      <c r="U62" s="3">
        <f>MAX(C62:S62)</f>
        <v>21</v>
      </c>
      <c r="V62" s="59"/>
      <c r="W62" s="59"/>
      <c r="X62" s="59"/>
    </row>
    <row r="63" spans="1:24" ht="15.6" customHeight="1" x14ac:dyDescent="0.2">
      <c r="A63" s="151"/>
      <c r="B63" s="34" t="s">
        <v>9</v>
      </c>
      <c r="C63" s="136"/>
      <c r="D63" s="137"/>
      <c r="E63" s="137"/>
      <c r="F63" s="6">
        <v>8.41</v>
      </c>
      <c r="G63" s="137"/>
      <c r="H63" s="6">
        <v>8.4499999999999993</v>
      </c>
      <c r="I63" s="137"/>
      <c r="J63" s="137"/>
      <c r="K63" s="107">
        <v>8.51</v>
      </c>
      <c r="L63" s="137"/>
      <c r="M63" s="137"/>
      <c r="N63" s="108">
        <v>8.56</v>
      </c>
      <c r="O63" s="137"/>
      <c r="P63" s="138">
        <v>8.59</v>
      </c>
      <c r="Q63" s="137"/>
      <c r="R63" s="137"/>
      <c r="S63" s="139" t="s">
        <v>50</v>
      </c>
      <c r="T63" s="41">
        <v>24</v>
      </c>
      <c r="U63" s="17"/>
      <c r="V63" s="59"/>
      <c r="W63" s="59"/>
      <c r="X63" s="59"/>
    </row>
    <row r="64" spans="1:24" ht="15.6" customHeight="1" x14ac:dyDescent="0.2">
      <c r="A64" s="152"/>
      <c r="B64" s="35" t="s">
        <v>10</v>
      </c>
      <c r="C64" s="140">
        <v>8.35</v>
      </c>
      <c r="D64" s="141"/>
      <c r="E64" s="141"/>
      <c r="F64" s="8">
        <f>F63</f>
        <v>8.41</v>
      </c>
      <c r="G64" s="141"/>
      <c r="H64" s="8">
        <f>H63</f>
        <v>8.4499999999999993</v>
      </c>
      <c r="I64" s="141"/>
      <c r="J64" s="141"/>
      <c r="K64" s="109">
        <f>K63</f>
        <v>8.51</v>
      </c>
      <c r="L64" s="141"/>
      <c r="M64" s="141"/>
      <c r="N64" s="110">
        <f>N63</f>
        <v>8.56</v>
      </c>
      <c r="O64" s="137"/>
      <c r="P64" s="137"/>
      <c r="Q64" s="141"/>
      <c r="R64" s="141"/>
      <c r="S64" s="142"/>
      <c r="T64" s="40"/>
      <c r="U64" s="18"/>
      <c r="V64" s="59"/>
      <c r="W64" s="59"/>
      <c r="X64" s="59"/>
    </row>
    <row r="65" spans="1:24" ht="15.6" customHeight="1" thickBot="1" x14ac:dyDescent="0.25">
      <c r="A65" s="134">
        <v>209</v>
      </c>
      <c r="B65" s="61" t="s">
        <v>11</v>
      </c>
      <c r="C65" s="68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3"/>
      <c r="T65" s="64"/>
      <c r="U65" s="3"/>
      <c r="V65" s="59"/>
      <c r="W65" s="59"/>
      <c r="X65" s="59"/>
    </row>
    <row r="66" spans="1:24" ht="15.6" customHeight="1" x14ac:dyDescent="0.2">
      <c r="A66" s="135"/>
      <c r="B66" s="31" t="s">
        <v>5</v>
      </c>
      <c r="C66" s="32"/>
      <c r="D66" s="29">
        <v>1</v>
      </c>
      <c r="E66" s="29">
        <v>0</v>
      </c>
      <c r="F66" s="29">
        <v>3</v>
      </c>
      <c r="G66" s="29">
        <v>4</v>
      </c>
      <c r="H66" s="29">
        <v>13</v>
      </c>
      <c r="I66" s="29">
        <v>3</v>
      </c>
      <c r="J66" s="92">
        <v>1</v>
      </c>
      <c r="K66" s="93">
        <v>8</v>
      </c>
      <c r="L66" s="94">
        <v>0</v>
      </c>
      <c r="M66" s="94">
        <v>0</v>
      </c>
      <c r="N66" s="94">
        <v>2</v>
      </c>
      <c r="O66" s="95">
        <v>6</v>
      </c>
      <c r="P66" s="95">
        <v>5</v>
      </c>
      <c r="Q66" s="96" t="s">
        <v>50</v>
      </c>
      <c r="R66" s="84" t="s">
        <v>50</v>
      </c>
      <c r="S66" s="89" t="s">
        <v>50</v>
      </c>
      <c r="T66" s="37" t="s">
        <v>6</v>
      </c>
      <c r="U66" s="55"/>
      <c r="V66" s="59"/>
      <c r="W66" s="59"/>
      <c r="X66" s="59"/>
    </row>
    <row r="67" spans="1:24" ht="15.6" customHeight="1" x14ac:dyDescent="0.2">
      <c r="A67" s="133">
        <v>8.5500000000000007</v>
      </c>
      <c r="B67" s="34" t="s">
        <v>7</v>
      </c>
      <c r="C67" s="23">
        <v>11</v>
      </c>
      <c r="D67" s="4">
        <v>13</v>
      </c>
      <c r="E67" s="4">
        <v>6</v>
      </c>
      <c r="F67" s="4">
        <v>5</v>
      </c>
      <c r="G67" s="4">
        <v>1</v>
      </c>
      <c r="H67" s="4">
        <v>4</v>
      </c>
      <c r="I67" s="4">
        <v>4</v>
      </c>
      <c r="J67" s="97">
        <v>0</v>
      </c>
      <c r="K67" s="98">
        <v>0</v>
      </c>
      <c r="L67" s="99">
        <v>1</v>
      </c>
      <c r="M67" s="99">
        <v>1</v>
      </c>
      <c r="N67" s="99">
        <v>0</v>
      </c>
      <c r="O67" s="100">
        <v>0</v>
      </c>
      <c r="P67" s="137"/>
      <c r="Q67" s="101" t="s">
        <v>50</v>
      </c>
      <c r="R67" s="85" t="s">
        <v>50</v>
      </c>
      <c r="S67" s="22"/>
      <c r="T67" s="38">
        <f>SUM(C67:R67)</f>
        <v>46</v>
      </c>
      <c r="U67" s="17"/>
      <c r="V67" s="59"/>
      <c r="W67" s="59"/>
      <c r="X67" s="59"/>
    </row>
    <row r="68" spans="1:24" ht="15.6" customHeight="1" x14ac:dyDescent="0.2">
      <c r="A68" s="150" t="s">
        <v>19</v>
      </c>
      <c r="B68" s="34" t="s">
        <v>8</v>
      </c>
      <c r="C68" s="23">
        <f>C67</f>
        <v>11</v>
      </c>
      <c r="D68" s="5">
        <f t="shared" ref="D68" si="108">C68-D66+D67</f>
        <v>23</v>
      </c>
      <c r="E68" s="5">
        <f t="shared" ref="E68" si="109">D68-E66+E67</f>
        <v>29</v>
      </c>
      <c r="F68" s="5">
        <f t="shared" ref="F68" si="110">E68-F66+F67</f>
        <v>31</v>
      </c>
      <c r="G68" s="5">
        <f t="shared" ref="G68" si="111">F68-G66+G67</f>
        <v>28</v>
      </c>
      <c r="H68" s="5">
        <f t="shared" ref="H68" si="112">G68-H66+H67</f>
        <v>19</v>
      </c>
      <c r="I68" s="5">
        <f t="shared" ref="I68" si="113">H68-I66+I67</f>
        <v>20</v>
      </c>
      <c r="J68" s="102">
        <f t="shared" ref="J68" si="114">I68-J66+J67</f>
        <v>19</v>
      </c>
      <c r="K68" s="103">
        <f t="shared" ref="K68" si="115">J68-K66+K67</f>
        <v>11</v>
      </c>
      <c r="L68" s="104">
        <f t="shared" ref="L68" si="116">K68-L66+L67</f>
        <v>12</v>
      </c>
      <c r="M68" s="104">
        <f t="shared" ref="M68" si="117">L68-M66+M67</f>
        <v>13</v>
      </c>
      <c r="N68" s="104">
        <f t="shared" ref="N68" si="118">M68-N66+N67</f>
        <v>11</v>
      </c>
      <c r="O68" s="105">
        <f t="shared" ref="O68" si="119">N68-O66+O67</f>
        <v>5</v>
      </c>
      <c r="P68" s="105">
        <f t="shared" ref="P68" si="120">O68-P66+P67</f>
        <v>0</v>
      </c>
      <c r="Q68" s="106" t="s">
        <v>50</v>
      </c>
      <c r="R68" s="86" t="s">
        <v>50</v>
      </c>
      <c r="S68" s="88" t="s">
        <v>50</v>
      </c>
      <c r="T68" s="40"/>
      <c r="U68" s="3">
        <f>MAX(C68:S68)</f>
        <v>31</v>
      </c>
      <c r="V68" s="59"/>
      <c r="W68" s="59"/>
      <c r="X68" s="59"/>
    </row>
    <row r="69" spans="1:24" ht="15.6" customHeight="1" x14ac:dyDescent="0.2">
      <c r="A69" s="151"/>
      <c r="B69" s="34" t="s">
        <v>9</v>
      </c>
      <c r="C69" s="136"/>
      <c r="D69" s="137"/>
      <c r="E69" s="137"/>
      <c r="F69" s="6">
        <v>9</v>
      </c>
      <c r="G69" s="137"/>
      <c r="H69" s="6">
        <v>9.0399999999999991</v>
      </c>
      <c r="I69" s="137"/>
      <c r="J69" s="137"/>
      <c r="K69" s="107">
        <v>9.11</v>
      </c>
      <c r="L69" s="137"/>
      <c r="M69" s="137"/>
      <c r="N69" s="108">
        <v>9.16</v>
      </c>
      <c r="O69" s="137"/>
      <c r="P69" s="138">
        <v>9.18</v>
      </c>
      <c r="Q69" s="137"/>
      <c r="R69" s="137"/>
      <c r="S69" s="139" t="s">
        <v>50</v>
      </c>
      <c r="T69" s="41">
        <f>5+18</f>
        <v>23</v>
      </c>
      <c r="U69" s="17"/>
      <c r="V69" s="59"/>
      <c r="W69" s="59"/>
      <c r="X69" s="59"/>
    </row>
    <row r="70" spans="1:24" ht="15.6" customHeight="1" x14ac:dyDescent="0.2">
      <c r="A70" s="152"/>
      <c r="B70" s="35" t="s">
        <v>10</v>
      </c>
      <c r="C70" s="140">
        <v>8.5500000000000007</v>
      </c>
      <c r="D70" s="141"/>
      <c r="E70" s="141"/>
      <c r="F70" s="8">
        <f>F69</f>
        <v>9</v>
      </c>
      <c r="G70" s="141"/>
      <c r="H70" s="8">
        <f>H69</f>
        <v>9.0399999999999991</v>
      </c>
      <c r="I70" s="141"/>
      <c r="J70" s="141"/>
      <c r="K70" s="109">
        <f>K69</f>
        <v>9.11</v>
      </c>
      <c r="L70" s="141"/>
      <c r="M70" s="141"/>
      <c r="N70" s="110">
        <f>N69</f>
        <v>9.16</v>
      </c>
      <c r="O70" s="137"/>
      <c r="P70" s="137"/>
      <c r="Q70" s="141"/>
      <c r="R70" s="141"/>
      <c r="S70" s="142"/>
      <c r="T70" s="40"/>
      <c r="U70" s="18"/>
      <c r="V70" s="59"/>
      <c r="W70" s="59"/>
      <c r="X70" s="59"/>
    </row>
    <row r="71" spans="1:24" ht="15.6" customHeight="1" thickBot="1" x14ac:dyDescent="0.25">
      <c r="A71" s="134">
        <v>515</v>
      </c>
      <c r="B71" s="61" t="s">
        <v>11</v>
      </c>
      <c r="C71" s="68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3"/>
      <c r="T71" s="64"/>
      <c r="U71" s="3"/>
      <c r="V71" s="59"/>
      <c r="W71" s="59"/>
      <c r="X71" s="59"/>
    </row>
    <row r="72" spans="1:24" ht="15.6" customHeight="1" x14ac:dyDescent="0.2">
      <c r="A72" s="135"/>
      <c r="B72" s="31" t="s">
        <v>5</v>
      </c>
      <c r="C72" s="32"/>
      <c r="D72" s="29">
        <v>3</v>
      </c>
      <c r="E72" s="29">
        <v>0</v>
      </c>
      <c r="F72" s="29">
        <v>4</v>
      </c>
      <c r="G72" s="29">
        <v>3</v>
      </c>
      <c r="H72" s="29">
        <v>13</v>
      </c>
      <c r="I72" s="29">
        <v>7</v>
      </c>
      <c r="J72" s="92">
        <v>5</v>
      </c>
      <c r="K72" s="93">
        <v>8</v>
      </c>
      <c r="L72" s="94">
        <v>0</v>
      </c>
      <c r="M72" s="94">
        <v>0</v>
      </c>
      <c r="N72" s="94">
        <v>0</v>
      </c>
      <c r="O72" s="95">
        <v>2</v>
      </c>
      <c r="P72" s="95">
        <v>5</v>
      </c>
      <c r="Q72" s="96" t="s">
        <v>50</v>
      </c>
      <c r="R72" s="84" t="s">
        <v>50</v>
      </c>
      <c r="S72" s="89" t="s">
        <v>50</v>
      </c>
      <c r="T72" s="37" t="s">
        <v>6</v>
      </c>
      <c r="U72" s="55"/>
      <c r="V72" s="59"/>
      <c r="W72" s="59"/>
      <c r="X72" s="59"/>
    </row>
    <row r="73" spans="1:24" ht="15.6" customHeight="1" x14ac:dyDescent="0.2">
      <c r="A73" s="133">
        <v>9.1999999999999993</v>
      </c>
      <c r="B73" s="34" t="s">
        <v>7</v>
      </c>
      <c r="C73" s="23">
        <v>12</v>
      </c>
      <c r="D73" s="4">
        <v>16</v>
      </c>
      <c r="E73" s="4">
        <v>4</v>
      </c>
      <c r="F73" s="4">
        <v>10</v>
      </c>
      <c r="G73" s="4">
        <v>0</v>
      </c>
      <c r="H73" s="4">
        <v>7</v>
      </c>
      <c r="I73" s="4">
        <v>0</v>
      </c>
      <c r="J73" s="97">
        <v>0</v>
      </c>
      <c r="K73" s="98">
        <v>0</v>
      </c>
      <c r="L73" s="99">
        <v>1</v>
      </c>
      <c r="M73" s="99">
        <v>0</v>
      </c>
      <c r="N73" s="99">
        <v>0</v>
      </c>
      <c r="O73" s="100">
        <v>0</v>
      </c>
      <c r="P73" s="137"/>
      <c r="Q73" s="101" t="s">
        <v>50</v>
      </c>
      <c r="R73" s="85" t="s">
        <v>50</v>
      </c>
      <c r="S73" s="22"/>
      <c r="T73" s="38">
        <f>SUM(C73:R73)</f>
        <v>50</v>
      </c>
      <c r="U73" s="17"/>
      <c r="V73" s="59"/>
      <c r="W73" s="59"/>
      <c r="X73" s="59"/>
    </row>
    <row r="74" spans="1:24" ht="15.6" customHeight="1" x14ac:dyDescent="0.2">
      <c r="A74" s="150" t="s">
        <v>19</v>
      </c>
      <c r="B74" s="34" t="s">
        <v>8</v>
      </c>
      <c r="C74" s="23">
        <f>C73</f>
        <v>12</v>
      </c>
      <c r="D74" s="5">
        <f t="shared" ref="D74" si="121">C74-D72+D73</f>
        <v>25</v>
      </c>
      <c r="E74" s="5">
        <f t="shared" ref="E74" si="122">D74-E72+E73</f>
        <v>29</v>
      </c>
      <c r="F74" s="5">
        <f t="shared" ref="F74" si="123">E74-F72+F73</f>
        <v>35</v>
      </c>
      <c r="G74" s="5">
        <f t="shared" ref="G74" si="124">F74-G72+G73</f>
        <v>32</v>
      </c>
      <c r="H74" s="5">
        <f t="shared" ref="H74" si="125">G74-H72+H73</f>
        <v>26</v>
      </c>
      <c r="I74" s="5">
        <f t="shared" ref="I74" si="126">H74-I72+I73</f>
        <v>19</v>
      </c>
      <c r="J74" s="102">
        <f t="shared" ref="J74" si="127">I74-J72+J73</f>
        <v>14</v>
      </c>
      <c r="K74" s="103">
        <f t="shared" ref="K74" si="128">J74-K72+K73</f>
        <v>6</v>
      </c>
      <c r="L74" s="104">
        <f t="shared" ref="L74" si="129">K74-L72+L73</f>
        <v>7</v>
      </c>
      <c r="M74" s="104">
        <f t="shared" ref="M74" si="130">L74-M72+M73</f>
        <v>7</v>
      </c>
      <c r="N74" s="104">
        <f t="shared" ref="N74" si="131">M74-N72+N73</f>
        <v>7</v>
      </c>
      <c r="O74" s="105">
        <f t="shared" ref="O74" si="132">N74-O72+O73</f>
        <v>5</v>
      </c>
      <c r="P74" s="105">
        <f t="shared" ref="P74" si="133">O74-P72+P73</f>
        <v>0</v>
      </c>
      <c r="Q74" s="106" t="s">
        <v>50</v>
      </c>
      <c r="R74" s="86" t="s">
        <v>50</v>
      </c>
      <c r="S74" s="88" t="s">
        <v>50</v>
      </c>
      <c r="T74" s="40"/>
      <c r="U74" s="3">
        <f>MAX(C74:S74)</f>
        <v>35</v>
      </c>
      <c r="V74" s="59"/>
      <c r="W74" s="59"/>
      <c r="X74" s="59"/>
    </row>
    <row r="75" spans="1:24" ht="15.6" customHeight="1" x14ac:dyDescent="0.2">
      <c r="A75" s="151"/>
      <c r="B75" s="34" t="s">
        <v>9</v>
      </c>
      <c r="C75" s="136"/>
      <c r="D75" s="137"/>
      <c r="E75" s="137"/>
      <c r="F75" s="6">
        <v>9.27</v>
      </c>
      <c r="G75" s="137"/>
      <c r="H75" s="6">
        <v>9.31</v>
      </c>
      <c r="I75" s="137"/>
      <c r="J75" s="137"/>
      <c r="K75" s="107">
        <v>9.3800000000000008</v>
      </c>
      <c r="L75" s="137"/>
      <c r="M75" s="137"/>
      <c r="N75" s="108">
        <v>9.43</v>
      </c>
      <c r="O75" s="137"/>
      <c r="P75" s="138">
        <v>9.4499999999999993</v>
      </c>
      <c r="Q75" s="137"/>
      <c r="R75" s="137"/>
      <c r="S75" s="139" t="s">
        <v>50</v>
      </c>
      <c r="T75" s="41">
        <v>24</v>
      </c>
      <c r="U75" s="17"/>
      <c r="V75" s="59"/>
      <c r="W75" s="59"/>
      <c r="X75" s="59"/>
    </row>
    <row r="76" spans="1:24" ht="15.6" customHeight="1" x14ac:dyDescent="0.2">
      <c r="A76" s="152"/>
      <c r="B76" s="35" t="s">
        <v>10</v>
      </c>
      <c r="C76" s="140">
        <v>9.2100000000000009</v>
      </c>
      <c r="D76" s="141"/>
      <c r="E76" s="141"/>
      <c r="F76" s="8">
        <f>F75</f>
        <v>9.27</v>
      </c>
      <c r="G76" s="141"/>
      <c r="H76" s="8">
        <f>H75</f>
        <v>9.31</v>
      </c>
      <c r="I76" s="141"/>
      <c r="J76" s="141"/>
      <c r="K76" s="109">
        <f>K75</f>
        <v>9.3800000000000008</v>
      </c>
      <c r="L76" s="141"/>
      <c r="M76" s="141"/>
      <c r="N76" s="110">
        <f>N75</f>
        <v>9.43</v>
      </c>
      <c r="O76" s="137"/>
      <c r="P76" s="137"/>
      <c r="Q76" s="141"/>
      <c r="R76" s="141"/>
      <c r="S76" s="142"/>
      <c r="T76" s="40"/>
      <c r="U76" s="18"/>
      <c r="V76" s="59"/>
      <c r="W76" s="59"/>
      <c r="X76" s="59"/>
    </row>
    <row r="77" spans="1:24" ht="15.6" customHeight="1" thickBot="1" x14ac:dyDescent="0.25">
      <c r="A77" s="134">
        <v>210</v>
      </c>
      <c r="B77" s="61" t="s">
        <v>11</v>
      </c>
      <c r="C77" s="68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3"/>
      <c r="T77" s="64"/>
      <c r="U77" s="3"/>
      <c r="V77" s="59"/>
      <c r="W77" s="59"/>
      <c r="X77" s="59"/>
    </row>
    <row r="78" spans="1:24" ht="15.6" customHeight="1" x14ac:dyDescent="0.2">
      <c r="A78" s="135"/>
      <c r="B78" s="31" t="s">
        <v>5</v>
      </c>
      <c r="C78" s="32"/>
      <c r="D78" s="29">
        <v>2</v>
      </c>
      <c r="E78" s="29">
        <v>1</v>
      </c>
      <c r="F78" s="29">
        <v>6</v>
      </c>
      <c r="G78" s="29">
        <v>7</v>
      </c>
      <c r="H78" s="29">
        <v>25</v>
      </c>
      <c r="I78" s="29">
        <v>4</v>
      </c>
      <c r="J78" s="92">
        <v>9</v>
      </c>
      <c r="K78" s="93">
        <v>13</v>
      </c>
      <c r="L78" s="94">
        <v>1</v>
      </c>
      <c r="M78" s="94">
        <v>0</v>
      </c>
      <c r="N78" s="94">
        <v>1</v>
      </c>
      <c r="O78" s="95">
        <v>4</v>
      </c>
      <c r="P78" s="95">
        <v>7</v>
      </c>
      <c r="Q78" s="96" t="s">
        <v>50</v>
      </c>
      <c r="R78" s="84" t="s">
        <v>50</v>
      </c>
      <c r="S78" s="89" t="s">
        <v>50</v>
      </c>
      <c r="T78" s="37" t="s">
        <v>6</v>
      </c>
      <c r="U78" s="55"/>
      <c r="V78" s="59"/>
      <c r="W78" s="59"/>
      <c r="X78" s="59"/>
    </row>
    <row r="79" spans="1:24" ht="15.6" customHeight="1" x14ac:dyDescent="0.2">
      <c r="A79" s="133">
        <v>9.5500000000000007</v>
      </c>
      <c r="B79" s="34" t="s">
        <v>7</v>
      </c>
      <c r="C79" s="23">
        <v>12</v>
      </c>
      <c r="D79" s="4">
        <v>24</v>
      </c>
      <c r="E79" s="4">
        <v>8</v>
      </c>
      <c r="F79" s="4">
        <v>7</v>
      </c>
      <c r="G79" s="4">
        <v>5</v>
      </c>
      <c r="H79" s="4">
        <v>12</v>
      </c>
      <c r="I79" s="4">
        <v>8</v>
      </c>
      <c r="J79" s="97">
        <v>0</v>
      </c>
      <c r="K79" s="98">
        <v>4</v>
      </c>
      <c r="L79" s="99">
        <v>0</v>
      </c>
      <c r="M79" s="99">
        <v>0</v>
      </c>
      <c r="N79" s="99">
        <v>0</v>
      </c>
      <c r="O79" s="100">
        <v>0</v>
      </c>
      <c r="P79" s="137"/>
      <c r="Q79" s="101" t="s">
        <v>50</v>
      </c>
      <c r="R79" s="85" t="s">
        <v>50</v>
      </c>
      <c r="S79" s="22"/>
      <c r="T79" s="38">
        <f>SUM(C79:R79)</f>
        <v>80</v>
      </c>
      <c r="U79" s="17"/>
      <c r="V79" s="59"/>
      <c r="W79" s="59"/>
      <c r="X79" s="59"/>
    </row>
    <row r="80" spans="1:24" ht="15.6" customHeight="1" x14ac:dyDescent="0.2">
      <c r="A80" s="150" t="s">
        <v>19</v>
      </c>
      <c r="B80" s="34" t="s">
        <v>8</v>
      </c>
      <c r="C80" s="23">
        <f>C79</f>
        <v>12</v>
      </c>
      <c r="D80" s="5">
        <f t="shared" ref="D80" si="134">C80-D78+D79</f>
        <v>34</v>
      </c>
      <c r="E80" s="5">
        <f t="shared" ref="E80" si="135">D80-E78+E79</f>
        <v>41</v>
      </c>
      <c r="F80" s="5">
        <f t="shared" ref="F80" si="136">E80-F78+F79</f>
        <v>42</v>
      </c>
      <c r="G80" s="5">
        <f t="shared" ref="G80" si="137">F80-G78+G79</f>
        <v>40</v>
      </c>
      <c r="H80" s="5">
        <f t="shared" ref="H80" si="138">G80-H78+H79</f>
        <v>27</v>
      </c>
      <c r="I80" s="5">
        <f t="shared" ref="I80" si="139">H80-I78+I79</f>
        <v>31</v>
      </c>
      <c r="J80" s="102">
        <f t="shared" ref="J80" si="140">I80-J78+J79</f>
        <v>22</v>
      </c>
      <c r="K80" s="103">
        <f t="shared" ref="K80" si="141">J80-K78+K79</f>
        <v>13</v>
      </c>
      <c r="L80" s="104">
        <f t="shared" ref="L80" si="142">K80-L78+L79</f>
        <v>12</v>
      </c>
      <c r="M80" s="104">
        <f t="shared" ref="M80" si="143">L80-M78+M79</f>
        <v>12</v>
      </c>
      <c r="N80" s="104">
        <f t="shared" ref="N80" si="144">M80-N78+N79</f>
        <v>11</v>
      </c>
      <c r="O80" s="105">
        <f t="shared" ref="O80" si="145">N80-O78+O79</f>
        <v>7</v>
      </c>
      <c r="P80" s="105">
        <f t="shared" ref="P80" si="146">O80-P78+P79</f>
        <v>0</v>
      </c>
      <c r="Q80" s="106" t="s">
        <v>50</v>
      </c>
      <c r="R80" s="86" t="s">
        <v>50</v>
      </c>
      <c r="S80" s="88" t="s">
        <v>50</v>
      </c>
      <c r="T80" s="40"/>
      <c r="U80" s="3">
        <f>MAX(C80:S80)</f>
        <v>42</v>
      </c>
      <c r="V80" s="59"/>
      <c r="W80" s="59"/>
      <c r="X80" s="59"/>
    </row>
    <row r="81" spans="1:24" ht="15.6" customHeight="1" x14ac:dyDescent="0.2">
      <c r="A81" s="151"/>
      <c r="B81" s="34" t="s">
        <v>9</v>
      </c>
      <c r="C81" s="136"/>
      <c r="D81" s="137"/>
      <c r="E81" s="137"/>
      <c r="F81" s="6">
        <v>10.06</v>
      </c>
      <c r="G81" s="137"/>
      <c r="H81" s="6">
        <v>10.1</v>
      </c>
      <c r="I81" s="137"/>
      <c r="J81" s="137"/>
      <c r="K81" s="107">
        <v>10.18</v>
      </c>
      <c r="L81" s="137"/>
      <c r="M81" s="137"/>
      <c r="N81" s="108">
        <v>10.23</v>
      </c>
      <c r="O81" s="137"/>
      <c r="P81" s="138">
        <v>10.24</v>
      </c>
      <c r="Q81" s="137"/>
      <c r="R81" s="137"/>
      <c r="S81" s="139" t="s">
        <v>50</v>
      </c>
      <c r="T81" s="41">
        <v>29</v>
      </c>
      <c r="U81" s="17"/>
      <c r="V81" s="59"/>
      <c r="W81" s="59"/>
      <c r="X81" s="59"/>
    </row>
    <row r="82" spans="1:24" ht="15.6" customHeight="1" x14ac:dyDescent="0.2">
      <c r="A82" s="152"/>
      <c r="B82" s="35" t="s">
        <v>10</v>
      </c>
      <c r="C82" s="140">
        <v>9.5500000000000007</v>
      </c>
      <c r="D82" s="141"/>
      <c r="E82" s="141"/>
      <c r="F82" s="8">
        <f>F81</f>
        <v>10.06</v>
      </c>
      <c r="G82" s="141"/>
      <c r="H82" s="8">
        <f>H81</f>
        <v>10.1</v>
      </c>
      <c r="I82" s="141"/>
      <c r="J82" s="141"/>
      <c r="K82" s="109">
        <f>K81</f>
        <v>10.18</v>
      </c>
      <c r="L82" s="141"/>
      <c r="M82" s="141"/>
      <c r="N82" s="110">
        <f>N81</f>
        <v>10.23</v>
      </c>
      <c r="O82" s="137"/>
      <c r="P82" s="137"/>
      <c r="Q82" s="141"/>
      <c r="R82" s="141"/>
      <c r="S82" s="142"/>
      <c r="T82" s="40"/>
      <c r="U82" s="18"/>
      <c r="V82" s="59"/>
      <c r="W82" s="59"/>
      <c r="X82" s="59"/>
    </row>
    <row r="83" spans="1:24" ht="15.6" customHeight="1" thickBot="1" x14ac:dyDescent="0.25">
      <c r="A83" s="134">
        <v>515</v>
      </c>
      <c r="B83" s="61" t="s">
        <v>11</v>
      </c>
      <c r="C83" s="68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3"/>
      <c r="T83" s="64"/>
      <c r="U83" s="3"/>
      <c r="V83" s="59"/>
      <c r="W83" s="59"/>
      <c r="X83" s="59"/>
    </row>
    <row r="84" spans="1:24" ht="15.6" customHeight="1" x14ac:dyDescent="0.2">
      <c r="A84" s="135"/>
      <c r="B84" s="31" t="s">
        <v>5</v>
      </c>
      <c r="C84" s="32"/>
      <c r="D84" s="29">
        <v>3</v>
      </c>
      <c r="E84" s="29">
        <v>2</v>
      </c>
      <c r="F84" s="29">
        <v>4</v>
      </c>
      <c r="G84" s="29">
        <v>2</v>
      </c>
      <c r="H84" s="29">
        <v>15</v>
      </c>
      <c r="I84" s="29">
        <v>6</v>
      </c>
      <c r="J84" s="92">
        <v>3</v>
      </c>
      <c r="K84" s="93">
        <v>21</v>
      </c>
      <c r="L84" s="94">
        <v>2</v>
      </c>
      <c r="M84" s="94">
        <v>1</v>
      </c>
      <c r="N84" s="94">
        <v>3</v>
      </c>
      <c r="O84" s="95">
        <v>10</v>
      </c>
      <c r="P84" s="95">
        <v>13</v>
      </c>
      <c r="Q84" s="96" t="s">
        <v>50</v>
      </c>
      <c r="R84" s="84" t="s">
        <v>50</v>
      </c>
      <c r="S84" s="89" t="s">
        <v>50</v>
      </c>
      <c r="T84" s="37" t="s">
        <v>6</v>
      </c>
      <c r="U84" s="55"/>
      <c r="V84" s="59"/>
      <c r="W84" s="59"/>
      <c r="X84" s="59"/>
    </row>
    <row r="85" spans="1:24" ht="15.6" customHeight="1" x14ac:dyDescent="0.2">
      <c r="A85" s="133">
        <v>10.25</v>
      </c>
      <c r="B85" s="34" t="s">
        <v>7</v>
      </c>
      <c r="C85" s="23">
        <v>18</v>
      </c>
      <c r="D85" s="4">
        <v>12</v>
      </c>
      <c r="E85" s="4">
        <v>9</v>
      </c>
      <c r="F85" s="4">
        <v>13</v>
      </c>
      <c r="G85" s="4">
        <v>4</v>
      </c>
      <c r="H85" s="4">
        <v>9</v>
      </c>
      <c r="I85" s="4">
        <v>9</v>
      </c>
      <c r="J85" s="97">
        <v>0</v>
      </c>
      <c r="K85" s="98">
        <v>10</v>
      </c>
      <c r="L85" s="99">
        <v>0</v>
      </c>
      <c r="M85" s="99">
        <v>1</v>
      </c>
      <c r="N85" s="99">
        <v>0</v>
      </c>
      <c r="O85" s="100">
        <v>0</v>
      </c>
      <c r="P85" s="137"/>
      <c r="Q85" s="101" t="s">
        <v>50</v>
      </c>
      <c r="R85" s="85" t="s">
        <v>50</v>
      </c>
      <c r="S85" s="22"/>
      <c r="T85" s="38">
        <f>SUM(C85:R85)</f>
        <v>85</v>
      </c>
      <c r="U85" s="17"/>
      <c r="V85" s="59"/>
      <c r="W85" s="59"/>
      <c r="X85" s="59"/>
    </row>
    <row r="86" spans="1:24" ht="15.6" customHeight="1" x14ac:dyDescent="0.2">
      <c r="A86" s="150" t="s">
        <v>19</v>
      </c>
      <c r="B86" s="34" t="s">
        <v>8</v>
      </c>
      <c r="C86" s="23">
        <f>C85</f>
        <v>18</v>
      </c>
      <c r="D86" s="5">
        <f t="shared" ref="D86" si="147">C86-D84+D85</f>
        <v>27</v>
      </c>
      <c r="E86" s="5">
        <f t="shared" ref="E86" si="148">D86-E84+E85</f>
        <v>34</v>
      </c>
      <c r="F86" s="5">
        <f t="shared" ref="F86" si="149">E86-F84+F85</f>
        <v>43</v>
      </c>
      <c r="G86" s="5">
        <f t="shared" ref="G86" si="150">F86-G84+G85</f>
        <v>45</v>
      </c>
      <c r="H86" s="5">
        <f t="shared" ref="H86" si="151">G86-H84+H85</f>
        <v>39</v>
      </c>
      <c r="I86" s="5">
        <f t="shared" ref="I86" si="152">H86-I84+I85</f>
        <v>42</v>
      </c>
      <c r="J86" s="102">
        <f t="shared" ref="J86" si="153">I86-J84+J85</f>
        <v>39</v>
      </c>
      <c r="K86" s="103">
        <f t="shared" ref="K86" si="154">J86-K84+K85</f>
        <v>28</v>
      </c>
      <c r="L86" s="104">
        <f t="shared" ref="L86" si="155">K86-L84+L85</f>
        <v>26</v>
      </c>
      <c r="M86" s="104">
        <f t="shared" ref="M86" si="156">L86-M84+M85</f>
        <v>26</v>
      </c>
      <c r="N86" s="104">
        <f t="shared" ref="N86" si="157">M86-N84+N85</f>
        <v>23</v>
      </c>
      <c r="O86" s="105">
        <f t="shared" ref="O86" si="158">N86-O84+O85</f>
        <v>13</v>
      </c>
      <c r="P86" s="105">
        <f t="shared" ref="P86" si="159">O86-P84+P85</f>
        <v>0</v>
      </c>
      <c r="Q86" s="106" t="s">
        <v>50</v>
      </c>
      <c r="R86" s="86" t="s">
        <v>50</v>
      </c>
      <c r="S86" s="88" t="s">
        <v>50</v>
      </c>
      <c r="T86" s="40"/>
      <c r="U86" s="3">
        <f>MAX(C86:S86)</f>
        <v>45</v>
      </c>
      <c r="V86" s="59"/>
      <c r="W86" s="59"/>
      <c r="X86" s="59"/>
    </row>
    <row r="87" spans="1:24" ht="15.6" customHeight="1" x14ac:dyDescent="0.2">
      <c r="A87" s="151"/>
      <c r="B87" s="34" t="s">
        <v>9</v>
      </c>
      <c r="C87" s="136"/>
      <c r="D87" s="137"/>
      <c r="E87" s="137"/>
      <c r="F87" s="6">
        <v>10.31</v>
      </c>
      <c r="G87" s="137"/>
      <c r="H87" s="6">
        <v>10.36</v>
      </c>
      <c r="I87" s="137"/>
      <c r="J87" s="137"/>
      <c r="K87" s="107">
        <v>10.45</v>
      </c>
      <c r="L87" s="137"/>
      <c r="M87" s="137"/>
      <c r="N87" s="108">
        <v>10.5</v>
      </c>
      <c r="O87" s="137"/>
      <c r="P87" s="138">
        <v>10.54</v>
      </c>
      <c r="Q87" s="137"/>
      <c r="R87" s="137"/>
      <c r="S87" s="139" t="s">
        <v>50</v>
      </c>
      <c r="T87" s="41">
        <v>29</v>
      </c>
      <c r="U87" s="17"/>
      <c r="V87" s="59"/>
      <c r="W87" s="59"/>
      <c r="X87" s="59"/>
    </row>
    <row r="88" spans="1:24" ht="15.6" customHeight="1" x14ac:dyDescent="0.2">
      <c r="A88" s="152"/>
      <c r="B88" s="35" t="s">
        <v>10</v>
      </c>
      <c r="C88" s="140">
        <v>10.25</v>
      </c>
      <c r="D88" s="141"/>
      <c r="E88" s="141"/>
      <c r="F88" s="8">
        <f>F87</f>
        <v>10.31</v>
      </c>
      <c r="G88" s="141"/>
      <c r="H88" s="8">
        <f>H87</f>
        <v>10.36</v>
      </c>
      <c r="I88" s="141"/>
      <c r="J88" s="141"/>
      <c r="K88" s="109">
        <f>K87</f>
        <v>10.45</v>
      </c>
      <c r="L88" s="141"/>
      <c r="M88" s="141"/>
      <c r="N88" s="110">
        <f>N87</f>
        <v>10.5</v>
      </c>
      <c r="O88" s="137"/>
      <c r="P88" s="137"/>
      <c r="Q88" s="141"/>
      <c r="R88" s="141"/>
      <c r="S88" s="142"/>
      <c r="T88" s="40"/>
      <c r="U88" s="18"/>
      <c r="V88" s="59"/>
      <c r="W88" s="59"/>
      <c r="X88" s="59"/>
    </row>
    <row r="89" spans="1:24" ht="15.6" customHeight="1" thickBot="1" x14ac:dyDescent="0.25">
      <c r="A89" s="134">
        <v>2101</v>
      </c>
      <c r="B89" s="61" t="s">
        <v>11</v>
      </c>
      <c r="C89" s="68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3"/>
      <c r="T89" s="64"/>
      <c r="U89" s="3"/>
      <c r="V89" s="59"/>
      <c r="W89" s="59"/>
      <c r="X89" s="59"/>
    </row>
    <row r="90" spans="1:24" ht="15.6" customHeight="1" x14ac:dyDescent="0.2">
      <c r="A90" s="135"/>
      <c r="B90" s="31" t="s">
        <v>5</v>
      </c>
      <c r="C90" s="32"/>
      <c r="D90" s="29">
        <v>2</v>
      </c>
      <c r="E90" s="29">
        <v>1</v>
      </c>
      <c r="F90" s="29">
        <v>1</v>
      </c>
      <c r="G90" s="29">
        <v>2</v>
      </c>
      <c r="H90" s="29">
        <v>17</v>
      </c>
      <c r="I90" s="29">
        <v>6</v>
      </c>
      <c r="J90" s="92">
        <v>1</v>
      </c>
      <c r="K90" s="93">
        <v>12</v>
      </c>
      <c r="L90" s="94">
        <v>0</v>
      </c>
      <c r="M90" s="94">
        <v>2</v>
      </c>
      <c r="N90" s="94">
        <v>4</v>
      </c>
      <c r="O90" s="95">
        <v>7</v>
      </c>
      <c r="P90" s="95">
        <v>19</v>
      </c>
      <c r="Q90" s="96" t="s">
        <v>50</v>
      </c>
      <c r="R90" s="84" t="s">
        <v>50</v>
      </c>
      <c r="S90" s="89" t="s">
        <v>50</v>
      </c>
      <c r="T90" s="37" t="s">
        <v>6</v>
      </c>
      <c r="U90" s="55"/>
      <c r="V90" s="59"/>
      <c r="W90" s="59"/>
      <c r="X90" s="59"/>
    </row>
    <row r="91" spans="1:24" ht="15.6" customHeight="1" x14ac:dyDescent="0.2">
      <c r="A91" s="133">
        <v>10.5</v>
      </c>
      <c r="B91" s="34" t="s">
        <v>7</v>
      </c>
      <c r="C91" s="23">
        <v>16</v>
      </c>
      <c r="D91" s="4">
        <v>10</v>
      </c>
      <c r="E91" s="4">
        <v>6</v>
      </c>
      <c r="F91" s="4">
        <v>14</v>
      </c>
      <c r="G91" s="4">
        <v>3</v>
      </c>
      <c r="H91" s="4">
        <v>9</v>
      </c>
      <c r="I91" s="4">
        <v>6</v>
      </c>
      <c r="J91" s="97">
        <v>1</v>
      </c>
      <c r="K91" s="98">
        <v>5</v>
      </c>
      <c r="L91" s="99">
        <v>1</v>
      </c>
      <c r="M91" s="99">
        <v>3</v>
      </c>
      <c r="N91" s="99">
        <v>0</v>
      </c>
      <c r="O91" s="100">
        <v>0</v>
      </c>
      <c r="P91" s="137"/>
      <c r="Q91" s="101" t="s">
        <v>50</v>
      </c>
      <c r="R91" s="85" t="s">
        <v>50</v>
      </c>
      <c r="S91" s="22"/>
      <c r="T91" s="38">
        <f>SUM(C91:R91)</f>
        <v>74</v>
      </c>
      <c r="U91" s="17"/>
      <c r="V91" s="59"/>
      <c r="W91" s="59"/>
      <c r="X91" s="59"/>
    </row>
    <row r="92" spans="1:24" ht="15.6" customHeight="1" x14ac:dyDescent="0.2">
      <c r="A92" s="150" t="s">
        <v>19</v>
      </c>
      <c r="B92" s="34" t="s">
        <v>8</v>
      </c>
      <c r="C92" s="23">
        <f>C91</f>
        <v>16</v>
      </c>
      <c r="D92" s="5">
        <f t="shared" ref="D92" si="160">C92-D90+D91</f>
        <v>24</v>
      </c>
      <c r="E92" s="5">
        <f t="shared" ref="E92" si="161">D92-E90+E91</f>
        <v>29</v>
      </c>
      <c r="F92" s="5">
        <f t="shared" ref="F92" si="162">E92-F90+F91</f>
        <v>42</v>
      </c>
      <c r="G92" s="5">
        <f t="shared" ref="G92" si="163">F92-G90+G91</f>
        <v>43</v>
      </c>
      <c r="H92" s="5">
        <f t="shared" ref="H92" si="164">G92-H90+H91</f>
        <v>35</v>
      </c>
      <c r="I92" s="5">
        <f t="shared" ref="I92" si="165">H92-I90+I91</f>
        <v>35</v>
      </c>
      <c r="J92" s="102">
        <f t="shared" ref="J92" si="166">I92-J90+J91</f>
        <v>35</v>
      </c>
      <c r="K92" s="103">
        <f t="shared" ref="K92" si="167">J92-K90+K91</f>
        <v>28</v>
      </c>
      <c r="L92" s="104">
        <f t="shared" ref="L92" si="168">K92-L90+L91</f>
        <v>29</v>
      </c>
      <c r="M92" s="104">
        <f t="shared" ref="M92" si="169">L92-M90+M91</f>
        <v>30</v>
      </c>
      <c r="N92" s="104">
        <f t="shared" ref="N92" si="170">M92-N90+N91</f>
        <v>26</v>
      </c>
      <c r="O92" s="105">
        <f t="shared" ref="O92" si="171">N92-O90+O91</f>
        <v>19</v>
      </c>
      <c r="P92" s="105">
        <f t="shared" ref="P92" si="172">O92-P90+P91</f>
        <v>0</v>
      </c>
      <c r="Q92" s="106" t="s">
        <v>50</v>
      </c>
      <c r="R92" s="86" t="s">
        <v>50</v>
      </c>
      <c r="S92" s="88" t="s">
        <v>50</v>
      </c>
      <c r="T92" s="40"/>
      <c r="U92" s="3">
        <f>MAX(C92:S92)</f>
        <v>43</v>
      </c>
      <c r="V92" s="59"/>
      <c r="W92" s="59"/>
      <c r="X92" s="59"/>
    </row>
    <row r="93" spans="1:24" ht="15.6" customHeight="1" x14ac:dyDescent="0.2">
      <c r="A93" s="151"/>
      <c r="B93" s="34" t="s">
        <v>9</v>
      </c>
      <c r="C93" s="136"/>
      <c r="D93" s="137"/>
      <c r="E93" s="137"/>
      <c r="F93" s="6">
        <v>11.05</v>
      </c>
      <c r="G93" s="137"/>
      <c r="H93" s="6">
        <v>11.1</v>
      </c>
      <c r="I93" s="137"/>
      <c r="J93" s="137"/>
      <c r="K93" s="107">
        <v>11.14</v>
      </c>
      <c r="L93" s="137"/>
      <c r="M93" s="137"/>
      <c r="N93" s="108">
        <v>11.2</v>
      </c>
      <c r="O93" s="137"/>
      <c r="P93" s="138">
        <v>11.3</v>
      </c>
      <c r="Q93" s="137"/>
      <c r="R93" s="137"/>
      <c r="S93" s="139" t="s">
        <v>50</v>
      </c>
      <c r="T93" s="41">
        <v>40</v>
      </c>
      <c r="U93" s="17"/>
      <c r="V93" s="59"/>
      <c r="W93" s="59"/>
      <c r="X93" s="59"/>
    </row>
    <row r="94" spans="1:24" ht="15.6" customHeight="1" x14ac:dyDescent="0.2">
      <c r="A94" s="152"/>
      <c r="B94" s="35" t="s">
        <v>10</v>
      </c>
      <c r="C94" s="140">
        <v>10.5</v>
      </c>
      <c r="D94" s="141"/>
      <c r="E94" s="141"/>
      <c r="F94" s="8">
        <f>F93</f>
        <v>11.05</v>
      </c>
      <c r="G94" s="141"/>
      <c r="H94" s="8">
        <f>H93</f>
        <v>11.1</v>
      </c>
      <c r="I94" s="141"/>
      <c r="J94" s="141"/>
      <c r="K94" s="109">
        <f>K93</f>
        <v>11.14</v>
      </c>
      <c r="L94" s="141"/>
      <c r="M94" s="141"/>
      <c r="N94" s="110">
        <f>N93</f>
        <v>11.2</v>
      </c>
      <c r="O94" s="137"/>
      <c r="P94" s="137"/>
      <c r="Q94" s="141"/>
      <c r="R94" s="141"/>
      <c r="S94" s="142"/>
      <c r="T94" s="40"/>
      <c r="U94" s="18"/>
      <c r="V94" s="59"/>
      <c r="W94" s="59"/>
      <c r="X94" s="59"/>
    </row>
    <row r="95" spans="1:24" ht="15.6" customHeight="1" thickBot="1" x14ac:dyDescent="0.25">
      <c r="A95" s="134">
        <v>515</v>
      </c>
      <c r="B95" s="61" t="s">
        <v>11</v>
      </c>
      <c r="C95" s="68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3"/>
      <c r="T95" s="64"/>
      <c r="U95" s="3"/>
      <c r="V95" s="59"/>
      <c r="W95" s="59"/>
      <c r="X95" s="59"/>
    </row>
    <row r="96" spans="1:24" ht="15.6" customHeight="1" x14ac:dyDescent="0.2">
      <c r="A96" s="135"/>
      <c r="B96" s="31" t="s">
        <v>5</v>
      </c>
      <c r="C96" s="32"/>
      <c r="D96" s="29">
        <v>2</v>
      </c>
      <c r="E96" s="29">
        <v>2</v>
      </c>
      <c r="F96" s="29">
        <v>3</v>
      </c>
      <c r="G96" s="29">
        <v>7</v>
      </c>
      <c r="H96" s="29">
        <v>28</v>
      </c>
      <c r="I96" s="29">
        <v>8</v>
      </c>
      <c r="J96" s="92">
        <v>6</v>
      </c>
      <c r="K96" s="93">
        <v>16</v>
      </c>
      <c r="L96" s="94">
        <v>2</v>
      </c>
      <c r="M96" s="94">
        <v>0</v>
      </c>
      <c r="N96" s="94">
        <v>2</v>
      </c>
      <c r="O96" s="95">
        <v>8</v>
      </c>
      <c r="P96" s="95">
        <v>13</v>
      </c>
      <c r="Q96" s="96" t="s">
        <v>50</v>
      </c>
      <c r="R96" s="84" t="s">
        <v>50</v>
      </c>
      <c r="S96" s="89" t="s">
        <v>50</v>
      </c>
      <c r="T96" s="37" t="s">
        <v>6</v>
      </c>
      <c r="U96" s="55"/>
      <c r="V96" s="59"/>
      <c r="W96" s="59"/>
      <c r="X96" s="59"/>
    </row>
    <row r="97" spans="1:24" ht="15.6" customHeight="1" x14ac:dyDescent="0.2">
      <c r="A97" s="133">
        <v>11.3</v>
      </c>
      <c r="B97" s="34" t="s">
        <v>7</v>
      </c>
      <c r="C97" s="23">
        <v>31</v>
      </c>
      <c r="D97" s="4">
        <v>23</v>
      </c>
      <c r="E97" s="4">
        <v>1</v>
      </c>
      <c r="F97" s="4">
        <v>22</v>
      </c>
      <c r="G97" s="4">
        <v>2</v>
      </c>
      <c r="H97" s="4">
        <v>5</v>
      </c>
      <c r="I97" s="4">
        <v>5</v>
      </c>
      <c r="J97" s="97">
        <v>2</v>
      </c>
      <c r="K97" s="98">
        <v>5</v>
      </c>
      <c r="L97" s="99">
        <v>1</v>
      </c>
      <c r="M97" s="99">
        <v>0</v>
      </c>
      <c r="N97" s="99">
        <v>0</v>
      </c>
      <c r="O97" s="100">
        <v>0</v>
      </c>
      <c r="P97" s="137"/>
      <c r="Q97" s="101" t="s">
        <v>50</v>
      </c>
      <c r="R97" s="85" t="s">
        <v>50</v>
      </c>
      <c r="S97" s="22"/>
      <c r="T97" s="38">
        <f>SUM(C97:R97)</f>
        <v>97</v>
      </c>
      <c r="U97" s="17"/>
      <c r="V97" s="59"/>
      <c r="W97" s="59"/>
      <c r="X97" s="59"/>
    </row>
    <row r="98" spans="1:24" ht="15.6" customHeight="1" x14ac:dyDescent="0.2">
      <c r="A98" s="150" t="s">
        <v>19</v>
      </c>
      <c r="B98" s="34" t="s">
        <v>8</v>
      </c>
      <c r="C98" s="23">
        <f>C97</f>
        <v>31</v>
      </c>
      <c r="D98" s="5">
        <f t="shared" ref="D98" si="173">C98-D96+D97</f>
        <v>52</v>
      </c>
      <c r="E98" s="5">
        <f t="shared" ref="E98" si="174">D98-E96+E97</f>
        <v>51</v>
      </c>
      <c r="F98" s="5">
        <f t="shared" ref="F98" si="175">E98-F96+F97</f>
        <v>70</v>
      </c>
      <c r="G98" s="5">
        <f t="shared" ref="G98" si="176">F98-G96+G97</f>
        <v>65</v>
      </c>
      <c r="H98" s="5">
        <f t="shared" ref="H98" si="177">G98-H96+H97</f>
        <v>42</v>
      </c>
      <c r="I98" s="5">
        <f t="shared" ref="I98" si="178">H98-I96+I97</f>
        <v>39</v>
      </c>
      <c r="J98" s="102">
        <f t="shared" ref="J98" si="179">I98-J96+J97</f>
        <v>35</v>
      </c>
      <c r="K98" s="103">
        <f t="shared" ref="K98" si="180">J98-K96+K97</f>
        <v>24</v>
      </c>
      <c r="L98" s="104">
        <f t="shared" ref="L98" si="181">K98-L96+L97</f>
        <v>23</v>
      </c>
      <c r="M98" s="104">
        <f t="shared" ref="M98" si="182">L98-M96+M97</f>
        <v>23</v>
      </c>
      <c r="N98" s="104">
        <f t="shared" ref="N98" si="183">M98-N96+N97</f>
        <v>21</v>
      </c>
      <c r="O98" s="105">
        <f t="shared" ref="O98" si="184">N98-O96+O97</f>
        <v>13</v>
      </c>
      <c r="P98" s="105">
        <f t="shared" ref="P98" si="185">O98-P96+P97</f>
        <v>0</v>
      </c>
      <c r="Q98" s="106" t="s">
        <v>50</v>
      </c>
      <c r="R98" s="86" t="s">
        <v>50</v>
      </c>
      <c r="S98" s="88" t="s">
        <v>50</v>
      </c>
      <c r="T98" s="40"/>
      <c r="U98" s="3">
        <f>MAX(C98:S98)</f>
        <v>70</v>
      </c>
      <c r="V98" s="59"/>
      <c r="W98" s="59"/>
      <c r="X98" s="59"/>
    </row>
    <row r="99" spans="1:24" ht="15.6" customHeight="1" x14ac:dyDescent="0.2">
      <c r="A99" s="151"/>
      <c r="B99" s="34" t="s">
        <v>9</v>
      </c>
      <c r="C99" s="136"/>
      <c r="D99" s="137"/>
      <c r="E99" s="137"/>
      <c r="F99" s="6">
        <v>11.38</v>
      </c>
      <c r="G99" s="137"/>
      <c r="H99" s="6">
        <v>11.43</v>
      </c>
      <c r="I99" s="137"/>
      <c r="J99" s="137"/>
      <c r="K99" s="107">
        <v>11.52</v>
      </c>
      <c r="L99" s="137"/>
      <c r="M99" s="137"/>
      <c r="N99" s="108">
        <v>11.57</v>
      </c>
      <c r="O99" s="137"/>
      <c r="P99" s="138">
        <v>11.59</v>
      </c>
      <c r="Q99" s="137"/>
      <c r="R99" s="137"/>
      <c r="S99" s="139" t="s">
        <v>50</v>
      </c>
      <c r="T99" s="41">
        <v>29</v>
      </c>
      <c r="U99" s="17"/>
      <c r="V99" s="59"/>
      <c r="W99" s="59"/>
      <c r="X99" s="59"/>
    </row>
    <row r="100" spans="1:24" ht="15.6" customHeight="1" x14ac:dyDescent="0.2">
      <c r="A100" s="152"/>
      <c r="B100" s="35" t="s">
        <v>10</v>
      </c>
      <c r="C100" s="140">
        <v>11.3</v>
      </c>
      <c r="D100" s="141"/>
      <c r="E100" s="141"/>
      <c r="F100" s="8">
        <f>F99</f>
        <v>11.38</v>
      </c>
      <c r="G100" s="141"/>
      <c r="H100" s="8">
        <f>H99</f>
        <v>11.43</v>
      </c>
      <c r="I100" s="141"/>
      <c r="J100" s="141"/>
      <c r="K100" s="109">
        <f>K99</f>
        <v>11.52</v>
      </c>
      <c r="L100" s="141"/>
      <c r="M100" s="141"/>
      <c r="N100" s="110">
        <f>N99</f>
        <v>11.57</v>
      </c>
      <c r="O100" s="137"/>
      <c r="P100" s="137"/>
      <c r="Q100" s="141"/>
      <c r="R100" s="141"/>
      <c r="S100" s="142"/>
      <c r="T100" s="40"/>
      <c r="U100" s="18"/>
      <c r="V100" s="59"/>
      <c r="W100" s="59"/>
      <c r="X100" s="59"/>
    </row>
    <row r="101" spans="1:24" ht="15.6" customHeight="1" thickBot="1" x14ac:dyDescent="0.25">
      <c r="A101" s="134">
        <v>210</v>
      </c>
      <c r="B101" s="61" t="s">
        <v>11</v>
      </c>
      <c r="C101" s="68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3"/>
      <c r="T101" s="64"/>
      <c r="U101" s="3"/>
      <c r="V101" s="59"/>
      <c r="W101" s="59"/>
      <c r="X101" s="59"/>
    </row>
    <row r="102" spans="1:24" ht="15.6" customHeight="1" x14ac:dyDescent="0.2">
      <c r="A102" s="135"/>
      <c r="B102" s="31" t="s">
        <v>5</v>
      </c>
      <c r="C102" s="32"/>
      <c r="D102" s="29">
        <v>1</v>
      </c>
      <c r="E102" s="29">
        <v>3</v>
      </c>
      <c r="F102" s="29">
        <v>7</v>
      </c>
      <c r="G102" s="29">
        <v>5</v>
      </c>
      <c r="H102" s="29">
        <v>10</v>
      </c>
      <c r="I102" s="29">
        <v>3</v>
      </c>
      <c r="J102" s="92">
        <v>0</v>
      </c>
      <c r="K102" s="93">
        <v>10</v>
      </c>
      <c r="L102" s="94">
        <v>1</v>
      </c>
      <c r="M102" s="94">
        <v>8</v>
      </c>
      <c r="N102" s="94">
        <v>1</v>
      </c>
      <c r="O102" s="95">
        <v>4</v>
      </c>
      <c r="P102" s="95">
        <v>6</v>
      </c>
      <c r="Q102" s="96" t="s">
        <v>50</v>
      </c>
      <c r="R102" s="84" t="s">
        <v>50</v>
      </c>
      <c r="S102" s="89" t="s">
        <v>50</v>
      </c>
      <c r="T102" s="37" t="s">
        <v>6</v>
      </c>
      <c r="U102" s="55"/>
      <c r="V102" s="59"/>
      <c r="W102" s="59"/>
      <c r="X102" s="59"/>
    </row>
    <row r="103" spans="1:24" ht="15.6" customHeight="1" x14ac:dyDescent="0.2">
      <c r="A103" s="133">
        <v>12</v>
      </c>
      <c r="B103" s="34" t="s">
        <v>7</v>
      </c>
      <c r="C103" s="23">
        <v>18</v>
      </c>
      <c r="D103" s="4">
        <v>9</v>
      </c>
      <c r="E103" s="4">
        <v>4</v>
      </c>
      <c r="F103" s="4">
        <v>9</v>
      </c>
      <c r="G103" s="4">
        <v>0</v>
      </c>
      <c r="H103" s="4">
        <v>15</v>
      </c>
      <c r="I103" s="4">
        <v>2</v>
      </c>
      <c r="J103" s="97">
        <v>0</v>
      </c>
      <c r="K103" s="98">
        <v>2</v>
      </c>
      <c r="L103" s="99">
        <v>0</v>
      </c>
      <c r="M103" s="99">
        <v>0</v>
      </c>
      <c r="N103" s="99">
        <v>0</v>
      </c>
      <c r="O103" s="100">
        <v>0</v>
      </c>
      <c r="P103" s="137"/>
      <c r="Q103" s="101" t="s">
        <v>50</v>
      </c>
      <c r="R103" s="85" t="s">
        <v>50</v>
      </c>
      <c r="S103" s="22"/>
      <c r="T103" s="38">
        <f>SUM(C103:R103)</f>
        <v>59</v>
      </c>
      <c r="U103" s="17"/>
      <c r="V103" s="59"/>
      <c r="W103" s="59"/>
      <c r="X103" s="59"/>
    </row>
    <row r="104" spans="1:24" ht="15.6" customHeight="1" x14ac:dyDescent="0.2">
      <c r="A104" s="150" t="s">
        <v>19</v>
      </c>
      <c r="B104" s="34" t="s">
        <v>8</v>
      </c>
      <c r="C104" s="23">
        <f>C103</f>
        <v>18</v>
      </c>
      <c r="D104" s="5">
        <f t="shared" ref="D104" si="186">C104-D102+D103</f>
        <v>26</v>
      </c>
      <c r="E104" s="5">
        <f t="shared" ref="E104" si="187">D104-E102+E103</f>
        <v>27</v>
      </c>
      <c r="F104" s="5">
        <f t="shared" ref="F104" si="188">E104-F102+F103</f>
        <v>29</v>
      </c>
      <c r="G104" s="5">
        <f t="shared" ref="G104" si="189">F104-G102+G103</f>
        <v>24</v>
      </c>
      <c r="H104" s="5">
        <f t="shared" ref="H104" si="190">G104-H102+H103</f>
        <v>29</v>
      </c>
      <c r="I104" s="5">
        <f t="shared" ref="I104" si="191">H104-I102+I103</f>
        <v>28</v>
      </c>
      <c r="J104" s="102">
        <f t="shared" ref="J104" si="192">I104-J102+J103</f>
        <v>28</v>
      </c>
      <c r="K104" s="103">
        <f t="shared" ref="K104" si="193">J104-K102+K103</f>
        <v>20</v>
      </c>
      <c r="L104" s="104">
        <f t="shared" ref="L104" si="194">K104-L102+L103</f>
        <v>19</v>
      </c>
      <c r="M104" s="104">
        <f t="shared" ref="M104" si="195">L104-M102+M103</f>
        <v>11</v>
      </c>
      <c r="N104" s="104">
        <f t="shared" ref="N104" si="196">M104-N102+N103</f>
        <v>10</v>
      </c>
      <c r="O104" s="105">
        <f t="shared" ref="O104" si="197">N104-O102+O103</f>
        <v>6</v>
      </c>
      <c r="P104" s="105">
        <f t="shared" ref="P104" si="198">O104-P102+P103</f>
        <v>0</v>
      </c>
      <c r="Q104" s="106" t="s">
        <v>50</v>
      </c>
      <c r="R104" s="86" t="s">
        <v>50</v>
      </c>
      <c r="S104" s="88" t="s">
        <v>50</v>
      </c>
      <c r="T104" s="40"/>
      <c r="U104" s="3">
        <f>MAX(C104:S104)</f>
        <v>29</v>
      </c>
      <c r="V104" s="59"/>
      <c r="W104" s="59"/>
      <c r="X104" s="59"/>
    </row>
    <row r="105" spans="1:24" ht="15.6" customHeight="1" x14ac:dyDescent="0.2">
      <c r="A105" s="151"/>
      <c r="B105" s="34" t="s">
        <v>9</v>
      </c>
      <c r="C105" s="136"/>
      <c r="D105" s="137"/>
      <c r="E105" s="137"/>
      <c r="F105" s="6">
        <v>12.1</v>
      </c>
      <c r="G105" s="137"/>
      <c r="H105" s="6">
        <v>12.14</v>
      </c>
      <c r="I105" s="137"/>
      <c r="J105" s="137"/>
      <c r="K105" s="107">
        <v>12.22</v>
      </c>
      <c r="L105" s="137"/>
      <c r="M105" s="137"/>
      <c r="N105" s="108">
        <v>12.26</v>
      </c>
      <c r="O105" s="137"/>
      <c r="P105" s="138">
        <v>12.3</v>
      </c>
      <c r="Q105" s="137"/>
      <c r="R105" s="137"/>
      <c r="S105" s="139" t="s">
        <v>50</v>
      </c>
      <c r="T105" s="41">
        <v>30</v>
      </c>
      <c r="U105" s="17"/>
      <c r="V105" s="59"/>
      <c r="W105" s="59"/>
      <c r="X105" s="59"/>
    </row>
    <row r="106" spans="1:24" ht="15.6" customHeight="1" x14ac:dyDescent="0.2">
      <c r="A106" s="152"/>
      <c r="B106" s="35" t="s">
        <v>10</v>
      </c>
      <c r="C106" s="140">
        <v>12</v>
      </c>
      <c r="D106" s="141"/>
      <c r="E106" s="141"/>
      <c r="F106" s="8">
        <f>F105</f>
        <v>12.1</v>
      </c>
      <c r="G106" s="141"/>
      <c r="H106" s="8">
        <f>H105</f>
        <v>12.14</v>
      </c>
      <c r="I106" s="141"/>
      <c r="J106" s="141"/>
      <c r="K106" s="109">
        <f>K105</f>
        <v>12.22</v>
      </c>
      <c r="L106" s="141"/>
      <c r="M106" s="141"/>
      <c r="N106" s="110">
        <f>N105</f>
        <v>12.26</v>
      </c>
      <c r="O106" s="137"/>
      <c r="P106" s="137"/>
      <c r="Q106" s="141"/>
      <c r="R106" s="141"/>
      <c r="S106" s="142"/>
      <c r="T106" s="40"/>
      <c r="U106" s="18"/>
      <c r="V106" s="59"/>
      <c r="W106" s="59"/>
      <c r="X106" s="59"/>
    </row>
    <row r="107" spans="1:24" ht="15.6" customHeight="1" thickBot="1" x14ac:dyDescent="0.25">
      <c r="A107" s="134">
        <v>515</v>
      </c>
      <c r="B107" s="61" t="s">
        <v>11</v>
      </c>
      <c r="C107" s="68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3"/>
      <c r="T107" s="64"/>
      <c r="U107" s="3"/>
      <c r="V107" s="59"/>
      <c r="W107" s="59"/>
      <c r="X107" s="59"/>
    </row>
    <row r="108" spans="1:24" ht="15.6" customHeight="1" x14ac:dyDescent="0.2">
      <c r="A108" s="135"/>
      <c r="B108" s="31" t="s">
        <v>5</v>
      </c>
      <c r="C108" s="32"/>
      <c r="D108" s="29">
        <v>0</v>
      </c>
      <c r="E108" s="29">
        <v>5</v>
      </c>
      <c r="F108" s="29">
        <v>1</v>
      </c>
      <c r="G108" s="29">
        <v>1</v>
      </c>
      <c r="H108" s="29">
        <v>8</v>
      </c>
      <c r="I108" s="29">
        <v>1</v>
      </c>
      <c r="J108" s="92">
        <v>4</v>
      </c>
      <c r="K108" s="93">
        <v>7</v>
      </c>
      <c r="L108" s="94">
        <v>4</v>
      </c>
      <c r="M108" s="94">
        <v>1</v>
      </c>
      <c r="N108" s="94">
        <v>1</v>
      </c>
      <c r="O108" s="95">
        <v>10</v>
      </c>
      <c r="P108" s="95">
        <v>20</v>
      </c>
      <c r="Q108" s="96" t="s">
        <v>50</v>
      </c>
      <c r="R108" s="84" t="s">
        <v>50</v>
      </c>
      <c r="S108" s="89" t="s">
        <v>50</v>
      </c>
      <c r="T108" s="37" t="s">
        <v>6</v>
      </c>
      <c r="U108" s="55"/>
      <c r="V108" s="59"/>
      <c r="W108" s="59"/>
      <c r="X108" s="59"/>
    </row>
    <row r="109" spans="1:24" ht="15.6" customHeight="1" x14ac:dyDescent="0.2">
      <c r="A109" s="133">
        <v>12.3</v>
      </c>
      <c r="B109" s="34" t="s">
        <v>7</v>
      </c>
      <c r="C109" s="23">
        <v>13</v>
      </c>
      <c r="D109" s="4">
        <v>12</v>
      </c>
      <c r="E109" s="4">
        <v>6</v>
      </c>
      <c r="F109" s="4">
        <v>1</v>
      </c>
      <c r="G109" s="4">
        <v>4</v>
      </c>
      <c r="H109" s="4">
        <v>11</v>
      </c>
      <c r="I109" s="4">
        <v>13</v>
      </c>
      <c r="J109" s="97">
        <v>0</v>
      </c>
      <c r="K109" s="98">
        <v>2</v>
      </c>
      <c r="L109" s="99">
        <v>1</v>
      </c>
      <c r="M109" s="99">
        <v>0</v>
      </c>
      <c r="N109" s="99">
        <v>0</v>
      </c>
      <c r="O109" s="100">
        <v>0</v>
      </c>
      <c r="P109" s="137"/>
      <c r="Q109" s="101" t="s">
        <v>50</v>
      </c>
      <c r="R109" s="85" t="s">
        <v>50</v>
      </c>
      <c r="S109" s="22"/>
      <c r="T109" s="38">
        <f>SUM(C109:R109)</f>
        <v>63</v>
      </c>
      <c r="U109" s="17"/>
      <c r="V109" s="59"/>
      <c r="W109" s="59"/>
      <c r="X109" s="59"/>
    </row>
    <row r="110" spans="1:24" ht="15.6" customHeight="1" x14ac:dyDescent="0.2">
      <c r="A110" s="150" t="s">
        <v>19</v>
      </c>
      <c r="B110" s="34" t="s">
        <v>8</v>
      </c>
      <c r="C110" s="23">
        <f>C109</f>
        <v>13</v>
      </c>
      <c r="D110" s="5">
        <f t="shared" ref="D110" si="199">C110-D108+D109</f>
        <v>25</v>
      </c>
      <c r="E110" s="5">
        <f t="shared" ref="E110" si="200">D110-E108+E109</f>
        <v>26</v>
      </c>
      <c r="F110" s="5">
        <f t="shared" ref="F110" si="201">E110-F108+F109</f>
        <v>26</v>
      </c>
      <c r="G110" s="5">
        <f t="shared" ref="G110" si="202">F110-G108+G109</f>
        <v>29</v>
      </c>
      <c r="H110" s="5">
        <f t="shared" ref="H110" si="203">G110-H108+H109</f>
        <v>32</v>
      </c>
      <c r="I110" s="5">
        <f t="shared" ref="I110" si="204">H110-I108+I109</f>
        <v>44</v>
      </c>
      <c r="J110" s="102">
        <f t="shared" ref="J110" si="205">I110-J108+J109</f>
        <v>40</v>
      </c>
      <c r="K110" s="103">
        <f t="shared" ref="K110" si="206">J110-K108+K109</f>
        <v>35</v>
      </c>
      <c r="L110" s="104">
        <f t="shared" ref="L110" si="207">K110-L108+L109</f>
        <v>32</v>
      </c>
      <c r="M110" s="104">
        <f t="shared" ref="M110" si="208">L110-M108+M109</f>
        <v>31</v>
      </c>
      <c r="N110" s="104">
        <f t="shared" ref="N110" si="209">M110-N108+N109</f>
        <v>30</v>
      </c>
      <c r="O110" s="105">
        <f t="shared" ref="O110" si="210">N110-O108+O109</f>
        <v>20</v>
      </c>
      <c r="P110" s="105">
        <f t="shared" ref="P110" si="211">O110-P108+P109</f>
        <v>0</v>
      </c>
      <c r="Q110" s="106" t="s">
        <v>50</v>
      </c>
      <c r="R110" s="86" t="s">
        <v>50</v>
      </c>
      <c r="S110" s="88" t="s">
        <v>50</v>
      </c>
      <c r="T110" s="40"/>
      <c r="U110" s="3">
        <f>MAX(C110:S110)</f>
        <v>44</v>
      </c>
      <c r="V110" s="59"/>
      <c r="W110" s="59"/>
      <c r="X110" s="59"/>
    </row>
    <row r="111" spans="1:24" ht="15.6" customHeight="1" x14ac:dyDescent="0.2">
      <c r="A111" s="151"/>
      <c r="B111" s="34" t="s">
        <v>9</v>
      </c>
      <c r="C111" s="136"/>
      <c r="D111" s="137"/>
      <c r="E111" s="137"/>
      <c r="F111" s="6">
        <v>12.37</v>
      </c>
      <c r="G111" s="137"/>
      <c r="H111" s="6">
        <v>12.41</v>
      </c>
      <c r="I111" s="137"/>
      <c r="J111" s="137"/>
      <c r="K111" s="107">
        <v>12.5</v>
      </c>
      <c r="L111" s="137"/>
      <c r="M111" s="137"/>
      <c r="N111" s="108">
        <v>12.55</v>
      </c>
      <c r="O111" s="137"/>
      <c r="P111" s="138">
        <v>12.58</v>
      </c>
      <c r="Q111" s="137"/>
      <c r="R111" s="137"/>
      <c r="S111" s="139" t="s">
        <v>50</v>
      </c>
      <c r="T111" s="41">
        <v>28</v>
      </c>
      <c r="U111" s="17"/>
      <c r="V111" s="59"/>
      <c r="W111" s="59"/>
      <c r="X111" s="59"/>
    </row>
    <row r="112" spans="1:24" ht="15.6" customHeight="1" x14ac:dyDescent="0.2">
      <c r="A112" s="152"/>
      <c r="B112" s="35" t="s">
        <v>10</v>
      </c>
      <c r="C112" s="140">
        <v>12.3</v>
      </c>
      <c r="D112" s="141"/>
      <c r="E112" s="141"/>
      <c r="F112" s="8">
        <f>F111</f>
        <v>12.37</v>
      </c>
      <c r="G112" s="141"/>
      <c r="H112" s="8">
        <f>H111</f>
        <v>12.41</v>
      </c>
      <c r="I112" s="141"/>
      <c r="J112" s="141"/>
      <c r="K112" s="109">
        <f>K111</f>
        <v>12.5</v>
      </c>
      <c r="L112" s="141"/>
      <c r="M112" s="141"/>
      <c r="N112" s="110">
        <f>N111</f>
        <v>12.55</v>
      </c>
      <c r="O112" s="137"/>
      <c r="P112" s="137"/>
      <c r="Q112" s="141"/>
      <c r="R112" s="141"/>
      <c r="S112" s="142"/>
      <c r="T112" s="40"/>
      <c r="U112" s="18"/>
      <c r="V112" s="59"/>
      <c r="W112" s="59"/>
      <c r="X112" s="59"/>
    </row>
    <row r="113" spans="1:24" ht="15.6" customHeight="1" thickBot="1" x14ac:dyDescent="0.25">
      <c r="A113" s="134">
        <v>210</v>
      </c>
      <c r="B113" s="61" t="s">
        <v>11</v>
      </c>
      <c r="C113" s="68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3"/>
      <c r="T113" s="64"/>
      <c r="U113" s="3"/>
      <c r="V113" s="59"/>
      <c r="W113" s="59"/>
      <c r="X113" s="59"/>
    </row>
    <row r="114" spans="1:24" ht="15.6" customHeight="1" x14ac:dyDescent="0.2">
      <c r="A114" s="135"/>
      <c r="B114" s="31" t="s">
        <v>5</v>
      </c>
      <c r="C114" s="32"/>
      <c r="D114" s="29">
        <v>2</v>
      </c>
      <c r="E114" s="29">
        <v>1</v>
      </c>
      <c r="F114" s="29">
        <v>2</v>
      </c>
      <c r="G114" s="29">
        <v>3</v>
      </c>
      <c r="H114" s="29">
        <v>6</v>
      </c>
      <c r="I114" s="29">
        <v>6</v>
      </c>
      <c r="J114" s="92">
        <v>1</v>
      </c>
      <c r="K114" s="93">
        <v>8</v>
      </c>
      <c r="L114" s="94">
        <v>0</v>
      </c>
      <c r="M114" s="94">
        <v>1</v>
      </c>
      <c r="N114" s="94">
        <v>4</v>
      </c>
      <c r="O114" s="95" t="s">
        <v>50</v>
      </c>
      <c r="P114" s="95" t="s">
        <v>50</v>
      </c>
      <c r="Q114" s="96">
        <v>2</v>
      </c>
      <c r="R114" s="84">
        <v>1</v>
      </c>
      <c r="S114" s="89">
        <v>0</v>
      </c>
      <c r="T114" s="37" t="s">
        <v>6</v>
      </c>
      <c r="U114" s="55"/>
      <c r="V114" s="59"/>
      <c r="W114" s="59"/>
      <c r="X114" s="59"/>
    </row>
    <row r="115" spans="1:24" ht="15.6" customHeight="1" x14ac:dyDescent="0.2">
      <c r="A115" s="133">
        <v>12.54</v>
      </c>
      <c r="B115" s="34" t="s">
        <v>7</v>
      </c>
      <c r="C115" s="23">
        <v>12</v>
      </c>
      <c r="D115" s="4">
        <v>8</v>
      </c>
      <c r="E115" s="4">
        <v>0</v>
      </c>
      <c r="F115" s="4">
        <v>6</v>
      </c>
      <c r="G115" s="4">
        <v>1</v>
      </c>
      <c r="H115" s="4">
        <v>3</v>
      </c>
      <c r="I115" s="4">
        <v>6</v>
      </c>
      <c r="J115" s="97">
        <v>0</v>
      </c>
      <c r="K115" s="98">
        <v>1</v>
      </c>
      <c r="L115" s="99">
        <v>0</v>
      </c>
      <c r="M115" s="99">
        <v>0</v>
      </c>
      <c r="N115" s="99">
        <v>0</v>
      </c>
      <c r="O115" s="100" t="s">
        <v>50</v>
      </c>
      <c r="P115" s="137"/>
      <c r="Q115" s="101">
        <v>0</v>
      </c>
      <c r="R115" s="85">
        <v>0</v>
      </c>
      <c r="S115" s="22"/>
      <c r="T115" s="38">
        <f>SUM(C115:R115)</f>
        <v>37</v>
      </c>
      <c r="U115" s="17"/>
      <c r="V115" s="59"/>
      <c r="W115" s="59"/>
      <c r="X115" s="59"/>
    </row>
    <row r="116" spans="1:24" ht="15.6" customHeight="1" x14ac:dyDescent="0.2">
      <c r="A116" s="150" t="s">
        <v>19</v>
      </c>
      <c r="B116" s="34" t="s">
        <v>8</v>
      </c>
      <c r="C116" s="23">
        <f>C115</f>
        <v>12</v>
      </c>
      <c r="D116" s="5">
        <f t="shared" ref="D116" si="212">C116-D114+D115</f>
        <v>18</v>
      </c>
      <c r="E116" s="5">
        <f t="shared" ref="E116" si="213">D116-E114+E115</f>
        <v>17</v>
      </c>
      <c r="F116" s="5">
        <f t="shared" ref="F116" si="214">E116-F114+F115</f>
        <v>21</v>
      </c>
      <c r="G116" s="5">
        <f t="shared" ref="G116" si="215">F116-G114+G115</f>
        <v>19</v>
      </c>
      <c r="H116" s="5">
        <f t="shared" ref="H116" si="216">G116-H114+H115</f>
        <v>16</v>
      </c>
      <c r="I116" s="5">
        <f t="shared" ref="I116" si="217">H116-I114+I115</f>
        <v>16</v>
      </c>
      <c r="J116" s="102">
        <f t="shared" ref="J116" si="218">I116-J114+J115</f>
        <v>15</v>
      </c>
      <c r="K116" s="103">
        <f t="shared" ref="K116" si="219">J116-K114+K115</f>
        <v>8</v>
      </c>
      <c r="L116" s="104">
        <f t="shared" ref="L116" si="220">K116-L114+L115</f>
        <v>8</v>
      </c>
      <c r="M116" s="104">
        <f t="shared" ref="M116" si="221">L116-M114+M115</f>
        <v>7</v>
      </c>
      <c r="N116" s="104">
        <f t="shared" ref="N116" si="222">M116-N114+N115</f>
        <v>3</v>
      </c>
      <c r="O116" s="105" t="s">
        <v>50</v>
      </c>
      <c r="P116" s="105" t="s">
        <v>50</v>
      </c>
      <c r="Q116" s="106">
        <f>N116-Q114+Q115</f>
        <v>1</v>
      </c>
      <c r="R116" s="86">
        <f t="shared" ref="R116" si="223">Q116-R114+R115</f>
        <v>0</v>
      </c>
      <c r="S116" s="88">
        <f>R116-S114</f>
        <v>0</v>
      </c>
      <c r="T116" s="40"/>
      <c r="U116" s="3">
        <f>MAX(C116:S116)</f>
        <v>21</v>
      </c>
      <c r="V116" s="59"/>
      <c r="W116" s="59"/>
      <c r="X116" s="59"/>
    </row>
    <row r="117" spans="1:24" ht="15.6" customHeight="1" x14ac:dyDescent="0.2">
      <c r="A117" s="151"/>
      <c r="B117" s="34" t="s">
        <v>9</v>
      </c>
      <c r="C117" s="136"/>
      <c r="D117" s="137"/>
      <c r="E117" s="137"/>
      <c r="F117" s="6">
        <v>13</v>
      </c>
      <c r="G117" s="137"/>
      <c r="H117" s="6">
        <v>13.03</v>
      </c>
      <c r="I117" s="137"/>
      <c r="J117" s="137"/>
      <c r="K117" s="107">
        <v>13.11</v>
      </c>
      <c r="L117" s="137"/>
      <c r="M117" s="137"/>
      <c r="N117" s="108">
        <v>13.15</v>
      </c>
      <c r="O117" s="137"/>
      <c r="P117" s="138" t="s">
        <v>50</v>
      </c>
      <c r="Q117" s="137"/>
      <c r="R117" s="137"/>
      <c r="S117" s="139">
        <v>13.2</v>
      </c>
      <c r="T117" s="41">
        <v>26</v>
      </c>
      <c r="U117" s="17"/>
      <c r="V117" s="59"/>
      <c r="W117" s="59"/>
      <c r="X117" s="59"/>
    </row>
    <row r="118" spans="1:24" ht="15.6" customHeight="1" x14ac:dyDescent="0.2">
      <c r="A118" s="152"/>
      <c r="B118" s="35" t="s">
        <v>10</v>
      </c>
      <c r="C118" s="140">
        <v>12.54</v>
      </c>
      <c r="D118" s="141"/>
      <c r="E118" s="141"/>
      <c r="F118" s="8">
        <f>F117</f>
        <v>13</v>
      </c>
      <c r="G118" s="141"/>
      <c r="H118" s="8">
        <f>H117</f>
        <v>13.03</v>
      </c>
      <c r="I118" s="141"/>
      <c r="J118" s="141"/>
      <c r="K118" s="109">
        <f>K117</f>
        <v>13.11</v>
      </c>
      <c r="L118" s="141"/>
      <c r="M118" s="141"/>
      <c r="N118" s="110">
        <v>13.16</v>
      </c>
      <c r="O118" s="137"/>
      <c r="P118" s="137"/>
      <c r="Q118" s="141"/>
      <c r="R118" s="141"/>
      <c r="S118" s="142"/>
      <c r="T118" s="40"/>
      <c r="U118" s="18"/>
      <c r="V118" s="59"/>
      <c r="W118" s="59"/>
      <c r="X118" s="59"/>
    </row>
    <row r="119" spans="1:24" ht="15.6" customHeight="1" thickBot="1" x14ac:dyDescent="0.25">
      <c r="A119" s="134">
        <v>217</v>
      </c>
      <c r="B119" s="61" t="s">
        <v>11</v>
      </c>
      <c r="C119" s="68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3"/>
      <c r="T119" s="64"/>
      <c r="U119" s="3"/>
      <c r="V119" s="59"/>
      <c r="W119" s="59"/>
      <c r="X119" s="59"/>
    </row>
    <row r="120" spans="1:24" ht="15.6" customHeight="1" x14ac:dyDescent="0.2">
      <c r="A120" s="135"/>
      <c r="B120" s="31" t="s">
        <v>5</v>
      </c>
      <c r="C120" s="32"/>
      <c r="D120" s="29">
        <v>3</v>
      </c>
      <c r="E120" s="29">
        <v>0</v>
      </c>
      <c r="F120" s="29">
        <v>0</v>
      </c>
      <c r="G120" s="29">
        <v>0</v>
      </c>
      <c r="H120" s="29">
        <v>8</v>
      </c>
      <c r="I120" s="29">
        <v>2</v>
      </c>
      <c r="J120" s="92">
        <v>0</v>
      </c>
      <c r="K120" s="93">
        <v>2</v>
      </c>
      <c r="L120" s="94">
        <v>1</v>
      </c>
      <c r="M120" s="94">
        <v>5</v>
      </c>
      <c r="N120" s="94">
        <v>1</v>
      </c>
      <c r="O120" s="95">
        <v>8</v>
      </c>
      <c r="P120" s="95">
        <v>8</v>
      </c>
      <c r="Q120" s="96" t="s">
        <v>50</v>
      </c>
      <c r="R120" s="84" t="s">
        <v>50</v>
      </c>
      <c r="S120" s="89" t="s">
        <v>50</v>
      </c>
      <c r="T120" s="37" t="s">
        <v>6</v>
      </c>
      <c r="U120" s="55"/>
      <c r="V120" s="59"/>
      <c r="W120" s="59"/>
      <c r="X120" s="59"/>
    </row>
    <row r="121" spans="1:24" ht="15.6" customHeight="1" x14ac:dyDescent="0.2">
      <c r="A121" s="133">
        <v>13.07</v>
      </c>
      <c r="B121" s="34" t="s">
        <v>7</v>
      </c>
      <c r="C121" s="23">
        <v>11</v>
      </c>
      <c r="D121" s="4">
        <v>6</v>
      </c>
      <c r="E121" s="4">
        <v>0</v>
      </c>
      <c r="F121" s="4">
        <v>5</v>
      </c>
      <c r="G121" s="4">
        <v>2</v>
      </c>
      <c r="H121" s="4">
        <v>3</v>
      </c>
      <c r="I121" s="4">
        <v>3</v>
      </c>
      <c r="J121" s="97">
        <v>4</v>
      </c>
      <c r="K121" s="98">
        <v>3</v>
      </c>
      <c r="L121" s="99">
        <v>1</v>
      </c>
      <c r="M121" s="99">
        <v>0</v>
      </c>
      <c r="N121" s="99">
        <v>0</v>
      </c>
      <c r="O121" s="100">
        <v>0</v>
      </c>
      <c r="P121" s="137"/>
      <c r="Q121" s="101" t="s">
        <v>50</v>
      </c>
      <c r="R121" s="85" t="s">
        <v>50</v>
      </c>
      <c r="S121" s="22"/>
      <c r="T121" s="38">
        <f>SUM(C121:R121)</f>
        <v>38</v>
      </c>
      <c r="U121" s="17"/>
      <c r="V121" s="59"/>
      <c r="W121" s="59"/>
      <c r="X121" s="59"/>
    </row>
    <row r="122" spans="1:24" ht="15.6" customHeight="1" x14ac:dyDescent="0.2">
      <c r="A122" s="150" t="s">
        <v>19</v>
      </c>
      <c r="B122" s="34" t="s">
        <v>8</v>
      </c>
      <c r="C122" s="23">
        <f>C121</f>
        <v>11</v>
      </c>
      <c r="D122" s="5">
        <f t="shared" ref="D122" si="224">C122-D120+D121</f>
        <v>14</v>
      </c>
      <c r="E122" s="5">
        <f t="shared" ref="E122" si="225">D122-E120+E121</f>
        <v>14</v>
      </c>
      <c r="F122" s="5">
        <f t="shared" ref="F122" si="226">E122-F120+F121</f>
        <v>19</v>
      </c>
      <c r="G122" s="5">
        <f t="shared" ref="G122" si="227">F122-G120+G121</f>
        <v>21</v>
      </c>
      <c r="H122" s="5">
        <f t="shared" ref="H122" si="228">G122-H120+H121</f>
        <v>16</v>
      </c>
      <c r="I122" s="5">
        <f t="shared" ref="I122" si="229">H122-I120+I121</f>
        <v>17</v>
      </c>
      <c r="J122" s="102">
        <f t="shared" ref="J122" si="230">I122-J120+J121</f>
        <v>21</v>
      </c>
      <c r="K122" s="103">
        <f t="shared" ref="K122" si="231">J122-K120+K121</f>
        <v>22</v>
      </c>
      <c r="L122" s="104">
        <f t="shared" ref="L122" si="232">K122-L120+L121</f>
        <v>22</v>
      </c>
      <c r="M122" s="104">
        <f t="shared" ref="M122" si="233">L122-M120+M121</f>
        <v>17</v>
      </c>
      <c r="N122" s="104">
        <f t="shared" ref="N122" si="234">M122-N120+N121</f>
        <v>16</v>
      </c>
      <c r="O122" s="105">
        <f t="shared" ref="O122" si="235">N122-O120+O121</f>
        <v>8</v>
      </c>
      <c r="P122" s="105">
        <f t="shared" ref="P122" si="236">O122-P120+P121</f>
        <v>0</v>
      </c>
      <c r="Q122" s="106" t="s">
        <v>50</v>
      </c>
      <c r="R122" s="86" t="s">
        <v>50</v>
      </c>
      <c r="S122" s="88" t="s">
        <v>50</v>
      </c>
      <c r="T122" s="40"/>
      <c r="U122" s="3">
        <f>MAX(C122:S122)</f>
        <v>22</v>
      </c>
      <c r="V122" s="59"/>
      <c r="W122" s="59"/>
      <c r="X122" s="59"/>
    </row>
    <row r="123" spans="1:24" ht="15.6" customHeight="1" x14ac:dyDescent="0.2">
      <c r="A123" s="151"/>
      <c r="B123" s="34" t="s">
        <v>9</v>
      </c>
      <c r="C123" s="136"/>
      <c r="D123" s="137"/>
      <c r="E123" s="137"/>
      <c r="F123" s="6">
        <v>13.15</v>
      </c>
      <c r="G123" s="137"/>
      <c r="H123" s="6">
        <v>13.19</v>
      </c>
      <c r="I123" s="137"/>
      <c r="J123" s="137"/>
      <c r="K123" s="107">
        <v>13.3</v>
      </c>
      <c r="L123" s="137"/>
      <c r="M123" s="137"/>
      <c r="N123" s="108">
        <v>13.34</v>
      </c>
      <c r="O123" s="137"/>
      <c r="P123" s="138">
        <v>13.37</v>
      </c>
      <c r="Q123" s="137"/>
      <c r="R123" s="137"/>
      <c r="S123" s="139" t="s">
        <v>50</v>
      </c>
      <c r="T123" s="41">
        <v>30</v>
      </c>
      <c r="U123" s="17"/>
      <c r="V123" s="59"/>
      <c r="W123" s="59"/>
      <c r="X123" s="59"/>
    </row>
    <row r="124" spans="1:24" ht="15.6" customHeight="1" x14ac:dyDescent="0.2">
      <c r="A124" s="152"/>
      <c r="B124" s="35" t="s">
        <v>10</v>
      </c>
      <c r="C124" s="140">
        <v>13.07</v>
      </c>
      <c r="D124" s="141"/>
      <c r="E124" s="141"/>
      <c r="F124" s="8">
        <f>F123</f>
        <v>13.15</v>
      </c>
      <c r="G124" s="141"/>
      <c r="H124" s="8">
        <f>H123</f>
        <v>13.19</v>
      </c>
      <c r="I124" s="141"/>
      <c r="J124" s="141"/>
      <c r="K124" s="109">
        <f>K123</f>
        <v>13.3</v>
      </c>
      <c r="L124" s="141"/>
      <c r="M124" s="141"/>
      <c r="N124" s="110">
        <f>N123</f>
        <v>13.34</v>
      </c>
      <c r="O124" s="137"/>
      <c r="P124" s="137"/>
      <c r="Q124" s="141"/>
      <c r="R124" s="141"/>
      <c r="S124" s="142"/>
      <c r="T124" s="40"/>
      <c r="U124" s="18"/>
      <c r="V124" s="59"/>
      <c r="W124" s="59"/>
      <c r="X124" s="59"/>
    </row>
    <row r="125" spans="1:24" ht="15.6" customHeight="1" thickBot="1" x14ac:dyDescent="0.25">
      <c r="A125" s="134">
        <v>515</v>
      </c>
      <c r="B125" s="61" t="s">
        <v>11</v>
      </c>
      <c r="C125" s="68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3"/>
      <c r="T125" s="64"/>
      <c r="U125" s="3"/>
      <c r="V125" s="59"/>
      <c r="W125" s="59"/>
      <c r="X125" s="59"/>
    </row>
    <row r="126" spans="1:24" ht="15.6" customHeight="1" x14ac:dyDescent="0.2">
      <c r="A126" s="135"/>
      <c r="B126" s="31" t="s">
        <v>5</v>
      </c>
      <c r="C126" s="32"/>
      <c r="D126" s="29">
        <v>1</v>
      </c>
      <c r="E126" s="29">
        <v>2</v>
      </c>
      <c r="F126" s="29">
        <v>4</v>
      </c>
      <c r="G126" s="29">
        <v>5</v>
      </c>
      <c r="H126" s="29">
        <v>13</v>
      </c>
      <c r="I126" s="29">
        <v>5</v>
      </c>
      <c r="J126" s="92">
        <v>5</v>
      </c>
      <c r="K126" s="93" t="s">
        <v>50</v>
      </c>
      <c r="L126" s="94">
        <v>1</v>
      </c>
      <c r="M126" s="94">
        <v>0</v>
      </c>
      <c r="N126" s="94">
        <v>12</v>
      </c>
      <c r="O126" s="95" t="s">
        <v>50</v>
      </c>
      <c r="P126" s="95" t="s">
        <v>50</v>
      </c>
      <c r="Q126" s="96">
        <v>0</v>
      </c>
      <c r="R126" s="84">
        <v>0</v>
      </c>
      <c r="S126" s="89">
        <v>0</v>
      </c>
      <c r="T126" s="37" t="s">
        <v>6</v>
      </c>
      <c r="U126" s="55"/>
      <c r="V126" s="59"/>
      <c r="W126" s="59"/>
      <c r="X126" s="59"/>
    </row>
    <row r="127" spans="1:24" ht="15.6" customHeight="1" x14ac:dyDescent="0.2">
      <c r="A127" s="133">
        <v>13.3</v>
      </c>
      <c r="B127" s="34" t="s">
        <v>7</v>
      </c>
      <c r="C127" s="23">
        <v>12</v>
      </c>
      <c r="D127" s="4">
        <v>10</v>
      </c>
      <c r="E127" s="4">
        <v>4</v>
      </c>
      <c r="F127" s="4">
        <v>7</v>
      </c>
      <c r="G127" s="4">
        <v>7</v>
      </c>
      <c r="H127" s="4">
        <v>3</v>
      </c>
      <c r="I127" s="4">
        <v>4</v>
      </c>
      <c r="J127" s="97">
        <v>1</v>
      </c>
      <c r="K127" s="98" t="s">
        <v>50</v>
      </c>
      <c r="L127" s="99">
        <v>0</v>
      </c>
      <c r="M127" s="99">
        <v>0</v>
      </c>
      <c r="N127" s="99">
        <v>0</v>
      </c>
      <c r="O127" s="100" t="s">
        <v>50</v>
      </c>
      <c r="P127" s="137"/>
      <c r="Q127" s="101">
        <v>0</v>
      </c>
      <c r="R127" s="85">
        <v>0</v>
      </c>
      <c r="S127" s="22"/>
      <c r="T127" s="38">
        <f>SUM(C127:R127)</f>
        <v>48</v>
      </c>
      <c r="U127" s="17"/>
      <c r="V127" s="59"/>
      <c r="W127" s="59"/>
      <c r="X127" s="59"/>
    </row>
    <row r="128" spans="1:24" ht="15.6" customHeight="1" x14ac:dyDescent="0.2">
      <c r="A128" s="150" t="s">
        <v>19</v>
      </c>
      <c r="B128" s="34" t="s">
        <v>8</v>
      </c>
      <c r="C128" s="23">
        <f>C127</f>
        <v>12</v>
      </c>
      <c r="D128" s="5">
        <f t="shared" ref="D128" si="237">C128-D126+D127</f>
        <v>21</v>
      </c>
      <c r="E128" s="5">
        <f t="shared" ref="E128" si="238">D128-E126+E127</f>
        <v>23</v>
      </c>
      <c r="F128" s="5">
        <f t="shared" ref="F128" si="239">E128-F126+F127</f>
        <v>26</v>
      </c>
      <c r="G128" s="5">
        <f t="shared" ref="G128" si="240">F128-G126+G127</f>
        <v>28</v>
      </c>
      <c r="H128" s="5">
        <f t="shared" ref="H128" si="241">G128-H126+H127</f>
        <v>18</v>
      </c>
      <c r="I128" s="5">
        <f t="shared" ref="I128" si="242">H128-I126+I127</f>
        <v>17</v>
      </c>
      <c r="J128" s="102">
        <f t="shared" ref="J128" si="243">I128-J126+J127</f>
        <v>13</v>
      </c>
      <c r="K128" s="103" t="s">
        <v>50</v>
      </c>
      <c r="L128" s="104">
        <f>J128-L126+L127</f>
        <v>12</v>
      </c>
      <c r="M128" s="104">
        <f t="shared" ref="M128" si="244">L128-M126+M127</f>
        <v>12</v>
      </c>
      <c r="N128" s="104">
        <f t="shared" ref="N128" si="245">M128-N126+N127</f>
        <v>0</v>
      </c>
      <c r="O128" s="105" t="s">
        <v>50</v>
      </c>
      <c r="P128" s="105" t="s">
        <v>50</v>
      </c>
      <c r="Q128" s="106">
        <f>N128-Q126+Q127</f>
        <v>0</v>
      </c>
      <c r="R128" s="86">
        <f t="shared" ref="R128" si="246">Q128-R126+R127</f>
        <v>0</v>
      </c>
      <c r="S128" s="88">
        <f>R128-S126</f>
        <v>0</v>
      </c>
      <c r="T128" s="40"/>
      <c r="U128" s="3">
        <f>MAX(C128:S128)</f>
        <v>28</v>
      </c>
      <c r="V128" s="59"/>
      <c r="W128" s="59"/>
      <c r="X128" s="59"/>
    </row>
    <row r="129" spans="1:24" ht="15.6" customHeight="1" x14ac:dyDescent="0.2">
      <c r="A129" s="151"/>
      <c r="B129" s="34" t="s">
        <v>9</v>
      </c>
      <c r="C129" s="136"/>
      <c r="D129" s="137"/>
      <c r="E129" s="137"/>
      <c r="F129" s="6">
        <v>13.38</v>
      </c>
      <c r="G129" s="137"/>
      <c r="H129" s="6">
        <v>13.42</v>
      </c>
      <c r="I129" s="137"/>
      <c r="J129" s="137"/>
      <c r="K129" s="107" t="s">
        <v>50</v>
      </c>
      <c r="L129" s="137"/>
      <c r="M129" s="137"/>
      <c r="N129" s="108">
        <v>13.53</v>
      </c>
      <c r="O129" s="137"/>
      <c r="P129" s="138" t="s">
        <v>50</v>
      </c>
      <c r="Q129" s="137"/>
      <c r="R129" s="137"/>
      <c r="S129" s="139">
        <v>13.57</v>
      </c>
      <c r="T129" s="41">
        <v>27</v>
      </c>
      <c r="U129" s="17"/>
      <c r="V129" s="59"/>
      <c r="W129" s="59"/>
      <c r="X129" s="59"/>
    </row>
    <row r="130" spans="1:24" ht="15.6" customHeight="1" x14ac:dyDescent="0.2">
      <c r="A130" s="152"/>
      <c r="B130" s="35" t="s">
        <v>10</v>
      </c>
      <c r="C130" s="140">
        <v>13.3</v>
      </c>
      <c r="D130" s="141"/>
      <c r="E130" s="141"/>
      <c r="F130" s="8">
        <f>F129</f>
        <v>13.38</v>
      </c>
      <c r="G130" s="141"/>
      <c r="H130" s="8">
        <f>H129</f>
        <v>13.42</v>
      </c>
      <c r="I130" s="141"/>
      <c r="J130" s="141"/>
      <c r="K130" s="109" t="s">
        <v>50</v>
      </c>
      <c r="L130" s="141"/>
      <c r="M130" s="141"/>
      <c r="N130" s="110">
        <f>N129</f>
        <v>13.53</v>
      </c>
      <c r="O130" s="137"/>
      <c r="P130" s="137"/>
      <c r="Q130" s="141"/>
      <c r="R130" s="141"/>
      <c r="S130" s="142"/>
      <c r="T130" s="40"/>
      <c r="U130" s="18"/>
      <c r="V130" s="59"/>
      <c r="W130" s="59"/>
      <c r="X130" s="59"/>
    </row>
    <row r="131" spans="1:24" ht="15.6" customHeight="1" thickBot="1" x14ac:dyDescent="0.25">
      <c r="A131" s="134">
        <v>210</v>
      </c>
      <c r="B131" s="61" t="s">
        <v>11</v>
      </c>
      <c r="C131" s="68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3"/>
      <c r="T131" s="64"/>
      <c r="U131" s="3"/>
      <c r="V131" s="59"/>
      <c r="W131" s="59"/>
      <c r="X131" s="59"/>
    </row>
    <row r="132" spans="1:24" ht="15.6" customHeight="1" x14ac:dyDescent="0.2">
      <c r="A132" s="135"/>
      <c r="B132" s="31" t="s">
        <v>5</v>
      </c>
      <c r="C132" s="32"/>
      <c r="D132" s="29">
        <v>1</v>
      </c>
      <c r="E132" s="29">
        <v>3</v>
      </c>
      <c r="F132" s="29">
        <v>0</v>
      </c>
      <c r="G132" s="29">
        <v>3</v>
      </c>
      <c r="H132" s="29">
        <v>40</v>
      </c>
      <c r="I132" s="29">
        <v>1</v>
      </c>
      <c r="J132" s="92">
        <v>8</v>
      </c>
      <c r="K132" s="93">
        <v>9</v>
      </c>
      <c r="L132" s="94">
        <v>1</v>
      </c>
      <c r="M132" s="94">
        <v>0</v>
      </c>
      <c r="N132" s="94">
        <v>3</v>
      </c>
      <c r="O132" s="95">
        <v>3</v>
      </c>
      <c r="P132" s="95">
        <v>9</v>
      </c>
      <c r="Q132" s="96" t="s">
        <v>50</v>
      </c>
      <c r="R132" s="84" t="s">
        <v>50</v>
      </c>
      <c r="S132" s="89" t="s">
        <v>50</v>
      </c>
      <c r="T132" s="37" t="s">
        <v>6</v>
      </c>
      <c r="U132" s="55"/>
      <c r="V132" s="59"/>
      <c r="W132" s="59"/>
      <c r="X132" s="59"/>
    </row>
    <row r="133" spans="1:24" ht="15.6" customHeight="1" x14ac:dyDescent="0.2">
      <c r="A133" s="133">
        <v>14.06</v>
      </c>
      <c r="B133" s="34" t="s">
        <v>7</v>
      </c>
      <c r="C133" s="23">
        <v>28</v>
      </c>
      <c r="D133" s="4">
        <v>13</v>
      </c>
      <c r="E133" s="4">
        <v>6</v>
      </c>
      <c r="F133" s="4">
        <v>8</v>
      </c>
      <c r="G133" s="4">
        <v>7</v>
      </c>
      <c r="H133" s="4">
        <v>7</v>
      </c>
      <c r="I133" s="4">
        <v>8</v>
      </c>
      <c r="J133" s="97">
        <v>1</v>
      </c>
      <c r="K133" s="98">
        <v>2</v>
      </c>
      <c r="L133" s="99">
        <v>0</v>
      </c>
      <c r="M133" s="99">
        <v>1</v>
      </c>
      <c r="N133" s="99">
        <v>0</v>
      </c>
      <c r="O133" s="100">
        <v>0</v>
      </c>
      <c r="P133" s="137"/>
      <c r="Q133" s="101" t="s">
        <v>50</v>
      </c>
      <c r="R133" s="85" t="s">
        <v>50</v>
      </c>
      <c r="S133" s="22"/>
      <c r="T133" s="38">
        <f>SUM(C133:R133)</f>
        <v>81</v>
      </c>
      <c r="U133" s="17"/>
      <c r="V133" s="59"/>
      <c r="W133" s="59"/>
      <c r="X133" s="59"/>
    </row>
    <row r="134" spans="1:24" ht="15.6" customHeight="1" x14ac:dyDescent="0.2">
      <c r="A134" s="150" t="s">
        <v>19</v>
      </c>
      <c r="B134" s="34" t="s">
        <v>8</v>
      </c>
      <c r="C134" s="23">
        <f>C133</f>
        <v>28</v>
      </c>
      <c r="D134" s="5">
        <f t="shared" ref="D134" si="247">C134-D132+D133</f>
        <v>40</v>
      </c>
      <c r="E134" s="5">
        <f t="shared" ref="E134" si="248">D134-E132+E133</f>
        <v>43</v>
      </c>
      <c r="F134" s="5">
        <f t="shared" ref="F134" si="249">E134-F132+F133</f>
        <v>51</v>
      </c>
      <c r="G134" s="5">
        <f t="shared" ref="G134" si="250">F134-G132+G133</f>
        <v>55</v>
      </c>
      <c r="H134" s="5">
        <f t="shared" ref="H134" si="251">G134-H132+H133</f>
        <v>22</v>
      </c>
      <c r="I134" s="5">
        <f t="shared" ref="I134" si="252">H134-I132+I133</f>
        <v>29</v>
      </c>
      <c r="J134" s="102">
        <f t="shared" ref="J134" si="253">I134-J132+J133</f>
        <v>22</v>
      </c>
      <c r="K134" s="103">
        <f t="shared" ref="K134" si="254">J134-K132+K133</f>
        <v>15</v>
      </c>
      <c r="L134" s="104">
        <f t="shared" ref="L134" si="255">K134-L132+L133</f>
        <v>14</v>
      </c>
      <c r="M134" s="104">
        <f t="shared" ref="M134" si="256">L134-M132+M133</f>
        <v>15</v>
      </c>
      <c r="N134" s="104">
        <f t="shared" ref="N134" si="257">M134-N132+N133</f>
        <v>12</v>
      </c>
      <c r="O134" s="105">
        <f t="shared" ref="O134" si="258">N134-O132+O133</f>
        <v>9</v>
      </c>
      <c r="P134" s="105">
        <f t="shared" ref="P134" si="259">O134-P132+P133</f>
        <v>0</v>
      </c>
      <c r="Q134" s="106" t="s">
        <v>50</v>
      </c>
      <c r="R134" s="86" t="s">
        <v>50</v>
      </c>
      <c r="S134" s="88" t="s">
        <v>50</v>
      </c>
      <c r="T134" s="40"/>
      <c r="U134" s="3">
        <f>MAX(C134:S134)</f>
        <v>55</v>
      </c>
      <c r="V134" s="59"/>
      <c r="W134" s="59"/>
      <c r="X134" s="59"/>
    </row>
    <row r="135" spans="1:24" ht="15.6" customHeight="1" x14ac:dyDescent="0.2">
      <c r="A135" s="151"/>
      <c r="B135" s="34" t="s">
        <v>9</v>
      </c>
      <c r="C135" s="136"/>
      <c r="D135" s="137"/>
      <c r="E135" s="137"/>
      <c r="F135" s="6">
        <v>14.17</v>
      </c>
      <c r="G135" s="137"/>
      <c r="H135" s="6">
        <v>14.21</v>
      </c>
      <c r="I135" s="137"/>
      <c r="J135" s="137"/>
      <c r="K135" s="107">
        <v>14.29</v>
      </c>
      <c r="L135" s="137"/>
      <c r="M135" s="137"/>
      <c r="N135" s="108">
        <v>14.34</v>
      </c>
      <c r="O135" s="137"/>
      <c r="P135" s="138">
        <v>14.36</v>
      </c>
      <c r="Q135" s="137"/>
      <c r="R135" s="137"/>
      <c r="S135" s="139" t="s">
        <v>50</v>
      </c>
      <c r="T135" s="41">
        <v>30</v>
      </c>
      <c r="U135" s="17"/>
      <c r="V135" s="59"/>
      <c r="W135" s="59"/>
      <c r="X135" s="59"/>
    </row>
    <row r="136" spans="1:24" ht="15.6" customHeight="1" x14ac:dyDescent="0.2">
      <c r="A136" s="152"/>
      <c r="B136" s="35" t="s">
        <v>10</v>
      </c>
      <c r="C136" s="140">
        <v>14.06</v>
      </c>
      <c r="D136" s="141"/>
      <c r="E136" s="141"/>
      <c r="F136" s="8">
        <f>F135</f>
        <v>14.17</v>
      </c>
      <c r="G136" s="141"/>
      <c r="H136" s="8">
        <v>14.22</v>
      </c>
      <c r="I136" s="141"/>
      <c r="J136" s="141"/>
      <c r="K136" s="109">
        <f>K135</f>
        <v>14.29</v>
      </c>
      <c r="L136" s="141"/>
      <c r="M136" s="141"/>
      <c r="N136" s="110">
        <f>N135</f>
        <v>14.34</v>
      </c>
      <c r="O136" s="137"/>
      <c r="P136" s="137"/>
      <c r="Q136" s="141"/>
      <c r="R136" s="141"/>
      <c r="S136" s="142"/>
      <c r="T136" s="40"/>
      <c r="U136" s="18"/>
      <c r="V136" s="59"/>
      <c r="W136" s="59"/>
      <c r="X136" s="59"/>
    </row>
    <row r="137" spans="1:24" ht="15.6" customHeight="1" thickBot="1" x14ac:dyDescent="0.25">
      <c r="A137" s="134">
        <v>214</v>
      </c>
      <c r="B137" s="61" t="s">
        <v>11</v>
      </c>
      <c r="C137" s="68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3"/>
      <c r="T137" s="64"/>
      <c r="U137" s="3"/>
      <c r="V137" s="59"/>
      <c r="W137" s="59"/>
      <c r="X137" s="59"/>
    </row>
    <row r="138" spans="1:24" ht="15.6" customHeight="1" x14ac:dyDescent="0.2">
      <c r="A138" s="135"/>
      <c r="B138" s="31" t="s">
        <v>5</v>
      </c>
      <c r="C138" s="32"/>
      <c r="D138" s="29">
        <v>0</v>
      </c>
      <c r="E138" s="29">
        <v>0</v>
      </c>
      <c r="F138" s="29">
        <v>1</v>
      </c>
      <c r="G138" s="29">
        <v>0</v>
      </c>
      <c r="H138" s="29">
        <v>5</v>
      </c>
      <c r="I138" s="29">
        <v>1</v>
      </c>
      <c r="J138" s="92">
        <v>1</v>
      </c>
      <c r="K138" s="93">
        <v>0</v>
      </c>
      <c r="L138" s="94">
        <v>0</v>
      </c>
      <c r="M138" s="94">
        <v>0</v>
      </c>
      <c r="N138" s="94">
        <v>3</v>
      </c>
      <c r="O138" s="95">
        <v>0</v>
      </c>
      <c r="P138" s="95">
        <v>2</v>
      </c>
      <c r="Q138" s="96" t="s">
        <v>50</v>
      </c>
      <c r="R138" s="84" t="s">
        <v>50</v>
      </c>
      <c r="S138" s="89" t="s">
        <v>50</v>
      </c>
      <c r="T138" s="37" t="s">
        <v>6</v>
      </c>
      <c r="U138" s="55"/>
      <c r="V138" s="59"/>
      <c r="W138" s="59"/>
      <c r="X138" s="59"/>
    </row>
    <row r="139" spans="1:24" ht="15.6" customHeight="1" x14ac:dyDescent="0.2">
      <c r="A139" s="133">
        <v>14.14</v>
      </c>
      <c r="B139" s="34" t="s">
        <v>7</v>
      </c>
      <c r="C139" s="23">
        <v>4</v>
      </c>
      <c r="D139" s="4">
        <v>7</v>
      </c>
      <c r="E139" s="4">
        <v>1</v>
      </c>
      <c r="F139" s="4">
        <v>1</v>
      </c>
      <c r="G139" s="4">
        <v>0</v>
      </c>
      <c r="H139" s="4">
        <v>0</v>
      </c>
      <c r="I139" s="4">
        <v>0</v>
      </c>
      <c r="J139" s="97">
        <v>0</v>
      </c>
      <c r="K139" s="98">
        <v>0</v>
      </c>
      <c r="L139" s="99">
        <v>0</v>
      </c>
      <c r="M139" s="99">
        <v>0</v>
      </c>
      <c r="N139" s="99">
        <v>0</v>
      </c>
      <c r="O139" s="100">
        <v>0</v>
      </c>
      <c r="P139" s="137"/>
      <c r="Q139" s="101" t="s">
        <v>50</v>
      </c>
      <c r="R139" s="85" t="s">
        <v>50</v>
      </c>
      <c r="S139" s="22"/>
      <c r="T139" s="38">
        <f>SUM(C139:R139)</f>
        <v>13</v>
      </c>
      <c r="U139" s="17"/>
      <c r="V139" s="59"/>
      <c r="W139" s="59"/>
      <c r="X139" s="59"/>
    </row>
    <row r="140" spans="1:24" ht="15.6" customHeight="1" x14ac:dyDescent="0.2">
      <c r="A140" s="150" t="s">
        <v>19</v>
      </c>
      <c r="B140" s="34" t="s">
        <v>8</v>
      </c>
      <c r="C140" s="23">
        <f>C139</f>
        <v>4</v>
      </c>
      <c r="D140" s="5">
        <f t="shared" ref="D140" si="260">C140-D138+D139</f>
        <v>11</v>
      </c>
      <c r="E140" s="5">
        <f t="shared" ref="E140" si="261">D140-E138+E139</f>
        <v>12</v>
      </c>
      <c r="F140" s="5">
        <f t="shared" ref="F140" si="262">E140-F138+F139</f>
        <v>12</v>
      </c>
      <c r="G140" s="5">
        <f t="shared" ref="G140" si="263">F140-G138+G139</f>
        <v>12</v>
      </c>
      <c r="H140" s="5">
        <f t="shared" ref="H140" si="264">G140-H138+H139</f>
        <v>7</v>
      </c>
      <c r="I140" s="5">
        <f t="shared" ref="I140" si="265">H140-I138+I139</f>
        <v>6</v>
      </c>
      <c r="J140" s="102">
        <f t="shared" ref="J140" si="266">I140-J138+J139</f>
        <v>5</v>
      </c>
      <c r="K140" s="103">
        <f t="shared" ref="K140" si="267">J140-K138+K139</f>
        <v>5</v>
      </c>
      <c r="L140" s="104">
        <f t="shared" ref="L140" si="268">K140-L138+L139</f>
        <v>5</v>
      </c>
      <c r="M140" s="104">
        <f t="shared" ref="M140" si="269">L140-M138+M139</f>
        <v>5</v>
      </c>
      <c r="N140" s="104">
        <f t="shared" ref="N140" si="270">M140-N138+N139</f>
        <v>2</v>
      </c>
      <c r="O140" s="105">
        <f t="shared" ref="O140" si="271">N140-O138+O139</f>
        <v>2</v>
      </c>
      <c r="P140" s="105">
        <f t="shared" ref="P140" si="272">O140-P138+P139</f>
        <v>0</v>
      </c>
      <c r="Q140" s="106" t="s">
        <v>50</v>
      </c>
      <c r="R140" s="86" t="s">
        <v>50</v>
      </c>
      <c r="S140" s="88" t="s">
        <v>50</v>
      </c>
      <c r="T140" s="40"/>
      <c r="U140" s="3">
        <f>MAX(C140:S140)</f>
        <v>12</v>
      </c>
      <c r="V140" s="59"/>
      <c r="W140" s="59"/>
      <c r="X140" s="59"/>
    </row>
    <row r="141" spans="1:24" ht="15.6" customHeight="1" x14ac:dyDescent="0.2">
      <c r="A141" s="151"/>
      <c r="B141" s="34" t="s">
        <v>9</v>
      </c>
      <c r="C141" s="136"/>
      <c r="D141" s="137"/>
      <c r="E141" s="137"/>
      <c r="F141" s="6">
        <v>14.2</v>
      </c>
      <c r="G141" s="137"/>
      <c r="H141" s="6">
        <v>14.23</v>
      </c>
      <c r="I141" s="137"/>
      <c r="J141" s="137"/>
      <c r="K141" s="107">
        <v>14.3</v>
      </c>
      <c r="L141" s="137"/>
      <c r="M141" s="137"/>
      <c r="N141" s="108">
        <v>14.35</v>
      </c>
      <c r="O141" s="137"/>
      <c r="P141" s="138">
        <v>14.44</v>
      </c>
      <c r="Q141" s="137"/>
      <c r="R141" s="137"/>
      <c r="S141" s="139" t="s">
        <v>50</v>
      </c>
      <c r="T141" s="41">
        <v>30</v>
      </c>
      <c r="U141" s="17"/>
      <c r="V141" s="59"/>
      <c r="W141" s="59"/>
      <c r="X141" s="59"/>
    </row>
    <row r="142" spans="1:24" ht="15.6" customHeight="1" x14ac:dyDescent="0.2">
      <c r="A142" s="152"/>
      <c r="B142" s="35" t="s">
        <v>10</v>
      </c>
      <c r="C142" s="140">
        <v>14.14</v>
      </c>
      <c r="D142" s="141"/>
      <c r="E142" s="141"/>
      <c r="F142" s="8">
        <f>F141</f>
        <v>14.2</v>
      </c>
      <c r="G142" s="141"/>
      <c r="H142" s="8">
        <f>H141</f>
        <v>14.23</v>
      </c>
      <c r="I142" s="141"/>
      <c r="J142" s="141"/>
      <c r="K142" s="109">
        <f>K141</f>
        <v>14.3</v>
      </c>
      <c r="L142" s="141"/>
      <c r="M142" s="141"/>
      <c r="N142" s="110">
        <f>N141</f>
        <v>14.35</v>
      </c>
      <c r="O142" s="137"/>
      <c r="P142" s="137"/>
      <c r="Q142" s="141"/>
      <c r="R142" s="141"/>
      <c r="S142" s="142"/>
      <c r="T142" s="40"/>
      <c r="U142" s="18"/>
      <c r="V142" s="59"/>
      <c r="W142" s="59"/>
      <c r="X142" s="59"/>
    </row>
    <row r="143" spans="1:24" ht="15.6" customHeight="1" thickBot="1" x14ac:dyDescent="0.25">
      <c r="A143" s="134">
        <v>217</v>
      </c>
      <c r="B143" s="61" t="s">
        <v>11</v>
      </c>
      <c r="C143" s="68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3"/>
      <c r="T143" s="64"/>
      <c r="U143" s="3"/>
      <c r="V143" s="59"/>
      <c r="W143" s="59"/>
      <c r="X143" s="59"/>
    </row>
    <row r="144" spans="1:24" ht="15.6" customHeight="1" x14ac:dyDescent="0.2">
      <c r="A144" s="135"/>
      <c r="B144" s="31" t="s">
        <v>5</v>
      </c>
      <c r="C144" s="32"/>
      <c r="D144" s="29">
        <v>2</v>
      </c>
      <c r="E144" s="29">
        <v>4</v>
      </c>
      <c r="F144" s="29">
        <v>2</v>
      </c>
      <c r="G144" s="29">
        <v>5</v>
      </c>
      <c r="H144" s="29">
        <v>8</v>
      </c>
      <c r="I144" s="29">
        <v>7</v>
      </c>
      <c r="J144" s="92">
        <v>7</v>
      </c>
      <c r="K144" s="93">
        <v>13</v>
      </c>
      <c r="L144" s="94">
        <v>7</v>
      </c>
      <c r="M144" s="94">
        <v>0</v>
      </c>
      <c r="N144" s="94">
        <v>23</v>
      </c>
      <c r="O144" s="95" t="s">
        <v>50</v>
      </c>
      <c r="P144" s="95" t="s">
        <v>50</v>
      </c>
      <c r="Q144" s="96">
        <v>0</v>
      </c>
      <c r="R144" s="84">
        <v>4</v>
      </c>
      <c r="S144" s="89">
        <v>6</v>
      </c>
      <c r="T144" s="37" t="s">
        <v>6</v>
      </c>
      <c r="U144" s="55"/>
      <c r="V144" s="59"/>
      <c r="W144" s="59"/>
      <c r="X144" s="59"/>
    </row>
    <row r="145" spans="1:24" ht="15.6" customHeight="1" x14ac:dyDescent="0.2">
      <c r="A145" s="133">
        <v>14.43</v>
      </c>
      <c r="B145" s="34" t="s">
        <v>7</v>
      </c>
      <c r="C145" s="23">
        <v>28</v>
      </c>
      <c r="D145" s="4">
        <v>20</v>
      </c>
      <c r="E145" s="4">
        <v>3</v>
      </c>
      <c r="F145" s="4">
        <v>5</v>
      </c>
      <c r="G145" s="4">
        <v>7</v>
      </c>
      <c r="H145" s="4">
        <v>6</v>
      </c>
      <c r="I145" s="4">
        <v>14</v>
      </c>
      <c r="J145" s="97">
        <v>0</v>
      </c>
      <c r="K145" s="98">
        <v>3</v>
      </c>
      <c r="L145" s="99">
        <v>0</v>
      </c>
      <c r="M145" s="99">
        <v>0</v>
      </c>
      <c r="N145" s="99">
        <v>2</v>
      </c>
      <c r="O145" s="100" t="s">
        <v>50</v>
      </c>
      <c r="P145" s="137"/>
      <c r="Q145" s="101">
        <v>0</v>
      </c>
      <c r="R145" s="85">
        <v>0</v>
      </c>
      <c r="S145" s="22"/>
      <c r="T145" s="38">
        <f>SUM(C145:R145)</f>
        <v>88</v>
      </c>
      <c r="U145" s="17"/>
      <c r="V145" s="59"/>
      <c r="W145" s="59"/>
      <c r="X145" s="59"/>
    </row>
    <row r="146" spans="1:24" ht="15.6" customHeight="1" x14ac:dyDescent="0.2">
      <c r="A146" s="150" t="s">
        <v>19</v>
      </c>
      <c r="B146" s="34" t="s">
        <v>8</v>
      </c>
      <c r="C146" s="23">
        <f>C145</f>
        <v>28</v>
      </c>
      <c r="D146" s="5">
        <f t="shared" ref="D146" si="273">C146-D144+D145</f>
        <v>46</v>
      </c>
      <c r="E146" s="5">
        <f t="shared" ref="E146" si="274">D146-E144+E145</f>
        <v>45</v>
      </c>
      <c r="F146" s="5">
        <f t="shared" ref="F146" si="275">E146-F144+F145</f>
        <v>48</v>
      </c>
      <c r="G146" s="5">
        <f t="shared" ref="G146" si="276">F146-G144+G145</f>
        <v>50</v>
      </c>
      <c r="H146" s="5">
        <f t="shared" ref="H146" si="277">G146-H144+H145</f>
        <v>48</v>
      </c>
      <c r="I146" s="5">
        <f t="shared" ref="I146" si="278">H146-I144+I145</f>
        <v>55</v>
      </c>
      <c r="J146" s="102">
        <f t="shared" ref="J146" si="279">I146-J144+J145</f>
        <v>48</v>
      </c>
      <c r="K146" s="103">
        <f t="shared" ref="K146" si="280">J146-K144+K145</f>
        <v>38</v>
      </c>
      <c r="L146" s="104">
        <f t="shared" ref="L146" si="281">K146-L144+L145</f>
        <v>31</v>
      </c>
      <c r="M146" s="104">
        <f t="shared" ref="M146" si="282">L146-M144+M145</f>
        <v>31</v>
      </c>
      <c r="N146" s="104">
        <f t="shared" ref="N146" si="283">M146-N144+N145</f>
        <v>10</v>
      </c>
      <c r="O146" s="105" t="s">
        <v>50</v>
      </c>
      <c r="P146" s="105" t="s">
        <v>50</v>
      </c>
      <c r="Q146" s="106">
        <f>N146-Q144+Q145</f>
        <v>10</v>
      </c>
      <c r="R146" s="86">
        <f t="shared" ref="R146" si="284">Q146-R144+R145</f>
        <v>6</v>
      </c>
      <c r="S146" s="88">
        <f>R146-S144</f>
        <v>0</v>
      </c>
      <c r="T146" s="40"/>
      <c r="U146" s="3">
        <f>MAX(C146:S146)</f>
        <v>55</v>
      </c>
      <c r="V146" s="59"/>
      <c r="W146" s="59"/>
      <c r="X146" s="59"/>
    </row>
    <row r="147" spans="1:24" ht="15.6" customHeight="1" x14ac:dyDescent="0.2">
      <c r="A147" s="151"/>
      <c r="B147" s="34" t="s">
        <v>9</v>
      </c>
      <c r="C147" s="136"/>
      <c r="D147" s="137"/>
      <c r="E147" s="137"/>
      <c r="F147" s="6">
        <v>14.5</v>
      </c>
      <c r="G147" s="137"/>
      <c r="H147" s="6">
        <v>14.54</v>
      </c>
      <c r="I147" s="137"/>
      <c r="J147" s="137"/>
      <c r="K147" s="107">
        <v>15.01</v>
      </c>
      <c r="L147" s="137"/>
      <c r="M147" s="137"/>
      <c r="N147" s="108">
        <v>15.06</v>
      </c>
      <c r="O147" s="137"/>
      <c r="P147" s="138" t="s">
        <v>50</v>
      </c>
      <c r="Q147" s="137"/>
      <c r="R147" s="137"/>
      <c r="S147" s="139">
        <v>15.09</v>
      </c>
      <c r="T147" s="41">
        <f>17+9</f>
        <v>26</v>
      </c>
      <c r="U147" s="17"/>
      <c r="V147" s="59"/>
      <c r="W147" s="59"/>
      <c r="X147" s="59"/>
    </row>
    <row r="148" spans="1:24" ht="15.6" customHeight="1" x14ac:dyDescent="0.2">
      <c r="A148" s="152"/>
      <c r="B148" s="35" t="s">
        <v>10</v>
      </c>
      <c r="C148" s="140">
        <v>14.43</v>
      </c>
      <c r="D148" s="141"/>
      <c r="E148" s="141"/>
      <c r="F148" s="8">
        <f>F147</f>
        <v>14.5</v>
      </c>
      <c r="G148" s="141"/>
      <c r="H148" s="8">
        <f>H147</f>
        <v>14.54</v>
      </c>
      <c r="I148" s="141"/>
      <c r="J148" s="141"/>
      <c r="K148" s="109">
        <f>K147</f>
        <v>15.01</v>
      </c>
      <c r="L148" s="141"/>
      <c r="M148" s="141"/>
      <c r="N148" s="110">
        <f>N147</f>
        <v>15.06</v>
      </c>
      <c r="O148" s="137"/>
      <c r="P148" s="137"/>
      <c r="Q148" s="141"/>
      <c r="R148" s="141"/>
      <c r="S148" s="142"/>
      <c r="T148" s="40"/>
      <c r="U148" s="18"/>
      <c r="V148" s="59"/>
      <c r="W148" s="59"/>
      <c r="X148" s="59"/>
    </row>
    <row r="149" spans="1:24" ht="15.6" customHeight="1" thickBot="1" x14ac:dyDescent="0.25">
      <c r="A149" s="134">
        <v>205</v>
      </c>
      <c r="B149" s="61" t="s">
        <v>11</v>
      </c>
      <c r="C149" s="68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3"/>
      <c r="T149" s="64"/>
      <c r="U149" s="3"/>
      <c r="V149" s="59"/>
      <c r="W149" s="59"/>
      <c r="X149" s="59"/>
    </row>
    <row r="150" spans="1:24" ht="15.6" customHeight="1" x14ac:dyDescent="0.2">
      <c r="A150" s="135"/>
      <c r="B150" s="31" t="s">
        <v>5</v>
      </c>
      <c r="C150" s="32"/>
      <c r="D150" s="29">
        <v>0</v>
      </c>
      <c r="E150" s="29">
        <v>1</v>
      </c>
      <c r="F150" s="29">
        <v>0</v>
      </c>
      <c r="G150" s="29">
        <v>7</v>
      </c>
      <c r="H150" s="29">
        <v>13</v>
      </c>
      <c r="I150" s="29">
        <v>8</v>
      </c>
      <c r="J150" s="92">
        <v>9</v>
      </c>
      <c r="K150" s="93">
        <v>13</v>
      </c>
      <c r="L150" s="94">
        <v>0</v>
      </c>
      <c r="M150" s="94">
        <v>2</v>
      </c>
      <c r="N150" s="94">
        <v>1</v>
      </c>
      <c r="O150" s="95">
        <v>13</v>
      </c>
      <c r="P150" s="95">
        <v>10</v>
      </c>
      <c r="Q150" s="96" t="s">
        <v>50</v>
      </c>
      <c r="R150" s="84" t="s">
        <v>50</v>
      </c>
      <c r="S150" s="89" t="s">
        <v>50</v>
      </c>
      <c r="T150" s="37" t="s">
        <v>6</v>
      </c>
      <c r="U150" s="55"/>
      <c r="V150" s="59"/>
      <c r="W150" s="59"/>
      <c r="X150" s="59"/>
    </row>
    <row r="151" spans="1:24" ht="15.6" customHeight="1" x14ac:dyDescent="0.2">
      <c r="A151" s="133">
        <v>15.05</v>
      </c>
      <c r="B151" s="34" t="s">
        <v>7</v>
      </c>
      <c r="C151" s="23">
        <v>17</v>
      </c>
      <c r="D151" s="4">
        <v>20</v>
      </c>
      <c r="E151" s="4">
        <v>3</v>
      </c>
      <c r="F151" s="4">
        <v>5</v>
      </c>
      <c r="G151" s="4">
        <v>6</v>
      </c>
      <c r="H151" s="4">
        <v>7</v>
      </c>
      <c r="I151" s="4">
        <v>8</v>
      </c>
      <c r="J151" s="97">
        <v>0</v>
      </c>
      <c r="K151" s="98">
        <v>11</v>
      </c>
      <c r="L151" s="99">
        <v>0</v>
      </c>
      <c r="M151" s="99">
        <v>0</v>
      </c>
      <c r="N151" s="99">
        <v>0</v>
      </c>
      <c r="O151" s="100">
        <v>0</v>
      </c>
      <c r="P151" s="137"/>
      <c r="Q151" s="101" t="s">
        <v>50</v>
      </c>
      <c r="R151" s="85" t="s">
        <v>50</v>
      </c>
      <c r="S151" s="22"/>
      <c r="T151" s="38">
        <f>SUM(C151:R151)</f>
        <v>77</v>
      </c>
      <c r="U151" s="17"/>
      <c r="V151" s="59"/>
      <c r="W151" s="59"/>
      <c r="X151" s="59"/>
    </row>
    <row r="152" spans="1:24" ht="15.6" customHeight="1" x14ac:dyDescent="0.2">
      <c r="A152" s="150" t="s">
        <v>19</v>
      </c>
      <c r="B152" s="34" t="s">
        <v>8</v>
      </c>
      <c r="C152" s="23">
        <f>C151</f>
        <v>17</v>
      </c>
      <c r="D152" s="5">
        <f t="shared" ref="D152" si="285">C152-D150+D151</f>
        <v>37</v>
      </c>
      <c r="E152" s="5">
        <f t="shared" ref="E152" si="286">D152-E150+E151</f>
        <v>39</v>
      </c>
      <c r="F152" s="5">
        <f t="shared" ref="F152" si="287">E152-F150+F151</f>
        <v>44</v>
      </c>
      <c r="G152" s="5">
        <f t="shared" ref="G152" si="288">F152-G150+G151</f>
        <v>43</v>
      </c>
      <c r="H152" s="5">
        <f t="shared" ref="H152" si="289">G152-H150+H151</f>
        <v>37</v>
      </c>
      <c r="I152" s="5">
        <f t="shared" ref="I152" si="290">H152-I150+I151</f>
        <v>37</v>
      </c>
      <c r="J152" s="102">
        <f t="shared" ref="J152" si="291">I152-J150+J151</f>
        <v>28</v>
      </c>
      <c r="K152" s="103">
        <f t="shared" ref="K152" si="292">J152-K150+K151</f>
        <v>26</v>
      </c>
      <c r="L152" s="104">
        <f t="shared" ref="L152" si="293">K152-L150+L151</f>
        <v>26</v>
      </c>
      <c r="M152" s="104">
        <f t="shared" ref="M152" si="294">L152-M150+M151</f>
        <v>24</v>
      </c>
      <c r="N152" s="104">
        <f t="shared" ref="N152" si="295">M152-N150+N151</f>
        <v>23</v>
      </c>
      <c r="O152" s="105">
        <f t="shared" ref="O152" si="296">N152-O150+O151</f>
        <v>10</v>
      </c>
      <c r="P152" s="105">
        <f t="shared" ref="P152" si="297">O152-P150+P151</f>
        <v>0</v>
      </c>
      <c r="Q152" s="106" t="s">
        <v>50</v>
      </c>
      <c r="R152" s="86" t="s">
        <v>50</v>
      </c>
      <c r="S152" s="88" t="s">
        <v>50</v>
      </c>
      <c r="T152" s="40"/>
      <c r="U152" s="3">
        <f>MAX(C152:S152)</f>
        <v>44</v>
      </c>
      <c r="V152" s="59"/>
      <c r="W152" s="59"/>
      <c r="X152" s="59"/>
    </row>
    <row r="153" spans="1:24" ht="15.6" customHeight="1" x14ac:dyDescent="0.2">
      <c r="A153" s="151"/>
      <c r="B153" s="34" t="s">
        <v>9</v>
      </c>
      <c r="C153" s="136"/>
      <c r="D153" s="137"/>
      <c r="E153" s="137"/>
      <c r="F153" s="6">
        <v>15.17</v>
      </c>
      <c r="G153" s="137"/>
      <c r="H153" s="6">
        <v>15.23</v>
      </c>
      <c r="I153" s="137"/>
      <c r="J153" s="137"/>
      <c r="K153" s="107">
        <v>15.3</v>
      </c>
      <c r="L153" s="137"/>
      <c r="M153" s="137"/>
      <c r="N153" s="108">
        <v>15.35</v>
      </c>
      <c r="O153" s="137"/>
      <c r="P153" s="138">
        <v>15.38</v>
      </c>
      <c r="Q153" s="137"/>
      <c r="R153" s="137"/>
      <c r="S153" s="139" t="s">
        <v>50</v>
      </c>
      <c r="T153" s="41">
        <v>33</v>
      </c>
      <c r="U153" s="17"/>
      <c r="V153" s="59"/>
      <c r="W153" s="59"/>
      <c r="X153" s="59"/>
    </row>
    <row r="154" spans="1:24" ht="15.6" customHeight="1" x14ac:dyDescent="0.2">
      <c r="A154" s="152"/>
      <c r="B154" s="35" t="s">
        <v>10</v>
      </c>
      <c r="C154" s="140">
        <v>15.05</v>
      </c>
      <c r="D154" s="141"/>
      <c r="E154" s="141"/>
      <c r="F154" s="8">
        <f>F153</f>
        <v>15.17</v>
      </c>
      <c r="G154" s="141"/>
      <c r="H154" s="8">
        <f>H153</f>
        <v>15.23</v>
      </c>
      <c r="I154" s="141"/>
      <c r="J154" s="141"/>
      <c r="K154" s="109">
        <v>15.31</v>
      </c>
      <c r="L154" s="141"/>
      <c r="M154" s="141"/>
      <c r="N154" s="110">
        <f>N153</f>
        <v>15.35</v>
      </c>
      <c r="O154" s="137"/>
      <c r="P154" s="137"/>
      <c r="Q154" s="141"/>
      <c r="R154" s="141"/>
      <c r="S154" s="142"/>
      <c r="T154" s="40"/>
      <c r="U154" s="18"/>
      <c r="V154" s="59"/>
      <c r="W154" s="59"/>
      <c r="X154" s="59"/>
    </row>
    <row r="155" spans="1:24" ht="15.6" customHeight="1" thickBot="1" x14ac:dyDescent="0.25">
      <c r="A155" s="134">
        <v>214</v>
      </c>
      <c r="B155" s="61" t="s">
        <v>11</v>
      </c>
      <c r="C155" s="68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3"/>
      <c r="T155" s="64"/>
      <c r="U155" s="3"/>
      <c r="V155" s="59"/>
      <c r="W155" s="59"/>
      <c r="X155" s="59"/>
    </row>
    <row r="156" spans="1:24" ht="15.6" customHeight="1" x14ac:dyDescent="0.2">
      <c r="A156" s="135"/>
      <c r="B156" s="31" t="s">
        <v>5</v>
      </c>
      <c r="C156" s="32"/>
      <c r="D156" s="29">
        <v>0</v>
      </c>
      <c r="E156" s="29">
        <v>2</v>
      </c>
      <c r="F156" s="29">
        <v>0</v>
      </c>
      <c r="G156" s="29">
        <v>0</v>
      </c>
      <c r="H156" s="29">
        <v>6</v>
      </c>
      <c r="I156" s="29">
        <v>0</v>
      </c>
      <c r="J156" s="92">
        <v>3</v>
      </c>
      <c r="K156" s="93">
        <v>4</v>
      </c>
      <c r="L156" s="94">
        <v>0</v>
      </c>
      <c r="M156" s="94">
        <v>0</v>
      </c>
      <c r="N156" s="94">
        <v>0</v>
      </c>
      <c r="O156" s="95">
        <v>2</v>
      </c>
      <c r="P156" s="95">
        <v>3</v>
      </c>
      <c r="Q156" s="96" t="s">
        <v>50</v>
      </c>
      <c r="R156" s="84" t="s">
        <v>50</v>
      </c>
      <c r="S156" s="89" t="s">
        <v>50</v>
      </c>
      <c r="T156" s="37" t="s">
        <v>6</v>
      </c>
      <c r="U156" s="55"/>
      <c r="V156" s="59"/>
      <c r="W156" s="59"/>
      <c r="X156" s="59"/>
    </row>
    <row r="157" spans="1:24" ht="15.6" customHeight="1" x14ac:dyDescent="0.2">
      <c r="A157" s="133">
        <v>15.15</v>
      </c>
      <c r="B157" s="34" t="s">
        <v>7</v>
      </c>
      <c r="C157" s="23">
        <v>6</v>
      </c>
      <c r="D157" s="4">
        <v>2</v>
      </c>
      <c r="E157" s="4">
        <v>4</v>
      </c>
      <c r="F157" s="4">
        <v>0</v>
      </c>
      <c r="G157" s="4">
        <v>4</v>
      </c>
      <c r="H157" s="4">
        <v>1</v>
      </c>
      <c r="I157" s="4">
        <v>1</v>
      </c>
      <c r="J157" s="97">
        <v>2</v>
      </c>
      <c r="K157" s="98">
        <v>0</v>
      </c>
      <c r="L157" s="99">
        <v>0</v>
      </c>
      <c r="M157" s="99">
        <v>0</v>
      </c>
      <c r="N157" s="99">
        <v>0</v>
      </c>
      <c r="O157" s="100">
        <v>0</v>
      </c>
      <c r="P157" s="137"/>
      <c r="Q157" s="101" t="s">
        <v>50</v>
      </c>
      <c r="R157" s="85" t="s">
        <v>50</v>
      </c>
      <c r="S157" s="22"/>
      <c r="T157" s="38">
        <f>SUM(C157:R157)</f>
        <v>20</v>
      </c>
      <c r="U157" s="17"/>
      <c r="V157" s="59"/>
      <c r="W157" s="59"/>
      <c r="X157" s="59"/>
    </row>
    <row r="158" spans="1:24" ht="15.6" customHeight="1" x14ac:dyDescent="0.2">
      <c r="A158" s="150" t="s">
        <v>19</v>
      </c>
      <c r="B158" s="34" t="s">
        <v>8</v>
      </c>
      <c r="C158" s="23">
        <f>C157</f>
        <v>6</v>
      </c>
      <c r="D158" s="5">
        <f t="shared" ref="D158" si="298">C158-D156+D157</f>
        <v>8</v>
      </c>
      <c r="E158" s="5">
        <f t="shared" ref="E158" si="299">D158-E156+E157</f>
        <v>10</v>
      </c>
      <c r="F158" s="5">
        <f t="shared" ref="F158" si="300">E158-F156+F157</f>
        <v>10</v>
      </c>
      <c r="G158" s="5">
        <f t="shared" ref="G158" si="301">F158-G156+G157</f>
        <v>14</v>
      </c>
      <c r="H158" s="5">
        <f t="shared" ref="H158" si="302">G158-H156+H157</f>
        <v>9</v>
      </c>
      <c r="I158" s="5">
        <f t="shared" ref="I158" si="303">H158-I156+I157</f>
        <v>10</v>
      </c>
      <c r="J158" s="102">
        <f t="shared" ref="J158" si="304">I158-J156+J157</f>
        <v>9</v>
      </c>
      <c r="K158" s="103">
        <f t="shared" ref="K158" si="305">J158-K156+K157</f>
        <v>5</v>
      </c>
      <c r="L158" s="104">
        <f t="shared" ref="L158" si="306">K158-L156+L157</f>
        <v>5</v>
      </c>
      <c r="M158" s="104">
        <f t="shared" ref="M158" si="307">L158-M156+M157</f>
        <v>5</v>
      </c>
      <c r="N158" s="104">
        <f t="shared" ref="N158" si="308">M158-N156+N157</f>
        <v>5</v>
      </c>
      <c r="O158" s="105">
        <f t="shared" ref="O158" si="309">N158-O156+O157</f>
        <v>3</v>
      </c>
      <c r="P158" s="105">
        <f t="shared" ref="P158" si="310">O158-P156+P157</f>
        <v>0</v>
      </c>
      <c r="Q158" s="106" t="s">
        <v>50</v>
      </c>
      <c r="R158" s="86" t="s">
        <v>50</v>
      </c>
      <c r="S158" s="88" t="s">
        <v>50</v>
      </c>
      <c r="T158" s="40"/>
      <c r="U158" s="3">
        <f>MAX(C158:S158)</f>
        <v>14</v>
      </c>
      <c r="V158" s="59"/>
      <c r="W158" s="59"/>
      <c r="X158" s="59"/>
    </row>
    <row r="159" spans="1:24" ht="15.6" customHeight="1" x14ac:dyDescent="0.2">
      <c r="A159" s="151"/>
      <c r="B159" s="34" t="s">
        <v>9</v>
      </c>
      <c r="C159" s="136"/>
      <c r="D159" s="137"/>
      <c r="E159" s="137"/>
      <c r="F159" s="6">
        <v>15.23</v>
      </c>
      <c r="G159" s="137"/>
      <c r="H159" s="6">
        <v>15.29</v>
      </c>
      <c r="I159" s="137"/>
      <c r="J159" s="137"/>
      <c r="K159" s="107">
        <v>15.35</v>
      </c>
      <c r="L159" s="137"/>
      <c r="M159" s="137"/>
      <c r="N159" s="108">
        <v>15.38</v>
      </c>
      <c r="O159" s="137"/>
      <c r="P159" s="138">
        <v>15.41</v>
      </c>
      <c r="Q159" s="137"/>
      <c r="R159" s="137"/>
      <c r="S159" s="139" t="s">
        <v>50</v>
      </c>
      <c r="T159" s="41">
        <v>26</v>
      </c>
      <c r="U159" s="17"/>
      <c r="V159" s="59"/>
      <c r="W159" s="59"/>
      <c r="X159" s="59"/>
    </row>
    <row r="160" spans="1:24" ht="15.6" customHeight="1" x14ac:dyDescent="0.2">
      <c r="A160" s="152"/>
      <c r="B160" s="35" t="s">
        <v>10</v>
      </c>
      <c r="C160" s="140">
        <v>15.15</v>
      </c>
      <c r="D160" s="141"/>
      <c r="E160" s="141"/>
      <c r="F160" s="8">
        <f>F159</f>
        <v>15.23</v>
      </c>
      <c r="G160" s="141"/>
      <c r="H160" s="8">
        <f>H159</f>
        <v>15.29</v>
      </c>
      <c r="I160" s="141"/>
      <c r="J160" s="141"/>
      <c r="K160" s="109">
        <f>K159</f>
        <v>15.35</v>
      </c>
      <c r="L160" s="141"/>
      <c r="M160" s="141"/>
      <c r="N160" s="110">
        <f>N159</f>
        <v>15.38</v>
      </c>
      <c r="O160" s="137"/>
      <c r="P160" s="137"/>
      <c r="Q160" s="141"/>
      <c r="R160" s="141"/>
      <c r="S160" s="142"/>
      <c r="T160" s="40"/>
      <c r="U160" s="18"/>
      <c r="V160" s="59"/>
      <c r="W160" s="59"/>
      <c r="X160" s="59"/>
    </row>
    <row r="161" spans="1:24" ht="15.6" customHeight="1" thickBot="1" x14ac:dyDescent="0.25">
      <c r="A161" s="134">
        <v>217</v>
      </c>
      <c r="B161" s="61" t="s">
        <v>11</v>
      </c>
      <c r="C161" s="68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3"/>
      <c r="T161" s="64"/>
      <c r="U161" s="3"/>
      <c r="V161" s="59"/>
      <c r="W161" s="59"/>
      <c r="X161" s="59"/>
    </row>
    <row r="162" spans="1:24" ht="15.6" customHeight="1" x14ac:dyDescent="0.2">
      <c r="A162" s="135"/>
      <c r="B162" s="31" t="s">
        <v>5</v>
      </c>
      <c r="C162" s="32"/>
      <c r="D162" s="29">
        <v>0</v>
      </c>
      <c r="E162" s="29">
        <v>0</v>
      </c>
      <c r="F162" s="29">
        <v>2</v>
      </c>
      <c r="G162" s="29">
        <v>3</v>
      </c>
      <c r="H162" s="29">
        <v>10</v>
      </c>
      <c r="I162" s="29">
        <v>0</v>
      </c>
      <c r="J162" s="92">
        <v>7</v>
      </c>
      <c r="K162" s="93">
        <v>4</v>
      </c>
      <c r="L162" s="94">
        <v>3</v>
      </c>
      <c r="M162" s="94">
        <v>0</v>
      </c>
      <c r="N162" s="94">
        <v>1</v>
      </c>
      <c r="O162" s="95">
        <v>9</v>
      </c>
      <c r="P162" s="95">
        <v>4</v>
      </c>
      <c r="Q162" s="96" t="s">
        <v>50</v>
      </c>
      <c r="R162" s="84" t="s">
        <v>50</v>
      </c>
      <c r="S162" s="89" t="s">
        <v>50</v>
      </c>
      <c r="T162" s="37" t="s">
        <v>6</v>
      </c>
      <c r="U162" s="55"/>
      <c r="V162" s="59"/>
      <c r="W162" s="59"/>
      <c r="X162" s="59"/>
    </row>
    <row r="163" spans="1:24" ht="15.6" customHeight="1" x14ac:dyDescent="0.2">
      <c r="A163" s="133">
        <v>15.55</v>
      </c>
      <c r="B163" s="34" t="s">
        <v>7</v>
      </c>
      <c r="C163" s="23">
        <v>7</v>
      </c>
      <c r="D163" s="4">
        <v>16</v>
      </c>
      <c r="E163" s="4">
        <v>7</v>
      </c>
      <c r="F163" s="4">
        <v>3</v>
      </c>
      <c r="G163" s="4">
        <v>1</v>
      </c>
      <c r="H163" s="4">
        <v>6</v>
      </c>
      <c r="I163" s="4">
        <v>1</v>
      </c>
      <c r="J163" s="97">
        <v>0</v>
      </c>
      <c r="K163" s="98">
        <v>2</v>
      </c>
      <c r="L163" s="99">
        <v>0</v>
      </c>
      <c r="M163" s="99">
        <v>0</v>
      </c>
      <c r="N163" s="99">
        <v>0</v>
      </c>
      <c r="O163" s="100">
        <v>0</v>
      </c>
      <c r="P163" s="137"/>
      <c r="Q163" s="101" t="s">
        <v>50</v>
      </c>
      <c r="R163" s="85" t="s">
        <v>50</v>
      </c>
      <c r="S163" s="22"/>
      <c r="T163" s="38">
        <f>SUM(C163:R163)</f>
        <v>43</v>
      </c>
      <c r="U163" s="17"/>
      <c r="V163" s="59"/>
      <c r="W163" s="59"/>
      <c r="X163" s="59"/>
    </row>
    <row r="164" spans="1:24" ht="15.6" customHeight="1" x14ac:dyDescent="0.2">
      <c r="A164" s="150" t="s">
        <v>19</v>
      </c>
      <c r="B164" s="34" t="s">
        <v>8</v>
      </c>
      <c r="C164" s="23">
        <f>C163</f>
        <v>7</v>
      </c>
      <c r="D164" s="5">
        <f t="shared" ref="D164" si="311">C164-D162+D163</f>
        <v>23</v>
      </c>
      <c r="E164" s="5">
        <f t="shared" ref="E164" si="312">D164-E162+E163</f>
        <v>30</v>
      </c>
      <c r="F164" s="5">
        <f t="shared" ref="F164" si="313">E164-F162+F163</f>
        <v>31</v>
      </c>
      <c r="G164" s="5">
        <f t="shared" ref="G164" si="314">F164-G162+G163</f>
        <v>29</v>
      </c>
      <c r="H164" s="5">
        <f t="shared" ref="H164" si="315">G164-H162+H163</f>
        <v>25</v>
      </c>
      <c r="I164" s="5">
        <f t="shared" ref="I164" si="316">H164-I162+I163</f>
        <v>26</v>
      </c>
      <c r="J164" s="102">
        <f t="shared" ref="J164" si="317">I164-J162+J163</f>
        <v>19</v>
      </c>
      <c r="K164" s="103">
        <f t="shared" ref="K164" si="318">J164-K162+K163</f>
        <v>17</v>
      </c>
      <c r="L164" s="104">
        <f t="shared" ref="L164" si="319">K164-L162+L163</f>
        <v>14</v>
      </c>
      <c r="M164" s="104">
        <f t="shared" ref="M164" si="320">L164-M162+M163</f>
        <v>14</v>
      </c>
      <c r="N164" s="104">
        <f t="shared" ref="N164" si="321">M164-N162+N163</f>
        <v>13</v>
      </c>
      <c r="O164" s="105">
        <f t="shared" ref="O164" si="322">N164-O162+O163</f>
        <v>4</v>
      </c>
      <c r="P164" s="105">
        <f t="shared" ref="P164" si="323">O164-P162+P163</f>
        <v>0</v>
      </c>
      <c r="Q164" s="106" t="s">
        <v>50</v>
      </c>
      <c r="R164" s="86" t="s">
        <v>50</v>
      </c>
      <c r="S164" s="88" t="s">
        <v>50</v>
      </c>
      <c r="T164" s="40"/>
      <c r="U164" s="3">
        <f>MAX(C164:S164)</f>
        <v>31</v>
      </c>
      <c r="V164" s="59"/>
      <c r="W164" s="59"/>
      <c r="X164" s="59"/>
    </row>
    <row r="165" spans="1:24" ht="15.6" customHeight="1" x14ac:dyDescent="0.2">
      <c r="A165" s="151"/>
      <c r="B165" s="34" t="s">
        <v>9</v>
      </c>
      <c r="C165" s="136"/>
      <c r="D165" s="137"/>
      <c r="E165" s="137"/>
      <c r="F165" s="6">
        <v>16.05</v>
      </c>
      <c r="G165" s="137"/>
      <c r="H165" s="6">
        <v>16.100000000000001</v>
      </c>
      <c r="I165" s="137"/>
      <c r="J165" s="137"/>
      <c r="K165" s="107">
        <v>16.170000000000002</v>
      </c>
      <c r="L165" s="137"/>
      <c r="M165" s="137"/>
      <c r="N165" s="108">
        <v>16.21</v>
      </c>
      <c r="O165" s="137"/>
      <c r="P165" s="138">
        <v>16.23</v>
      </c>
      <c r="Q165" s="137"/>
      <c r="R165" s="137"/>
      <c r="S165" s="139" t="s">
        <v>50</v>
      </c>
      <c r="T165" s="41">
        <v>28</v>
      </c>
      <c r="U165" s="17"/>
      <c r="V165" s="59"/>
      <c r="W165" s="59"/>
      <c r="X165" s="59"/>
    </row>
    <row r="166" spans="1:24" ht="15.6" customHeight="1" x14ac:dyDescent="0.2">
      <c r="A166" s="152"/>
      <c r="B166" s="35" t="s">
        <v>10</v>
      </c>
      <c r="C166" s="140">
        <v>15.55</v>
      </c>
      <c r="D166" s="141"/>
      <c r="E166" s="141"/>
      <c r="F166" s="8">
        <f>F165</f>
        <v>16.05</v>
      </c>
      <c r="G166" s="141"/>
      <c r="H166" s="8">
        <f>H165</f>
        <v>16.100000000000001</v>
      </c>
      <c r="I166" s="141"/>
      <c r="J166" s="141"/>
      <c r="K166" s="109">
        <f>K165</f>
        <v>16.170000000000002</v>
      </c>
      <c r="L166" s="141"/>
      <c r="M166" s="141"/>
      <c r="N166" s="110">
        <f>N165</f>
        <v>16.21</v>
      </c>
      <c r="O166" s="137"/>
      <c r="P166" s="137"/>
      <c r="Q166" s="141"/>
      <c r="R166" s="141"/>
      <c r="S166" s="142"/>
      <c r="T166" s="40"/>
      <c r="U166" s="18"/>
      <c r="V166" s="59"/>
      <c r="W166" s="59"/>
      <c r="X166" s="59"/>
    </row>
    <row r="167" spans="1:24" ht="15.6" customHeight="1" thickBot="1" x14ac:dyDescent="0.25">
      <c r="A167" s="134">
        <v>205</v>
      </c>
      <c r="B167" s="61" t="s">
        <v>11</v>
      </c>
      <c r="C167" s="132" t="s">
        <v>55</v>
      </c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3"/>
      <c r="T167" s="64"/>
      <c r="U167" s="3"/>
      <c r="V167" s="59"/>
      <c r="W167" s="59"/>
      <c r="X167" s="59"/>
    </row>
    <row r="168" spans="1:24" ht="15.6" customHeight="1" x14ac:dyDescent="0.2">
      <c r="A168" s="135"/>
      <c r="B168" s="31" t="s">
        <v>5</v>
      </c>
      <c r="C168" s="32"/>
      <c r="D168" s="29">
        <v>3</v>
      </c>
      <c r="E168" s="29">
        <v>1</v>
      </c>
      <c r="F168" s="29">
        <v>0</v>
      </c>
      <c r="G168" s="29">
        <v>4</v>
      </c>
      <c r="H168" s="29">
        <v>5</v>
      </c>
      <c r="I168" s="29">
        <v>7</v>
      </c>
      <c r="J168" s="92">
        <v>6</v>
      </c>
      <c r="K168" s="93">
        <v>5</v>
      </c>
      <c r="L168" s="94">
        <v>1</v>
      </c>
      <c r="M168" s="94">
        <v>0</v>
      </c>
      <c r="N168" s="94">
        <v>3</v>
      </c>
      <c r="O168" s="95">
        <v>3</v>
      </c>
      <c r="P168" s="95">
        <v>7</v>
      </c>
      <c r="Q168" s="96" t="s">
        <v>50</v>
      </c>
      <c r="R168" s="84" t="s">
        <v>50</v>
      </c>
      <c r="S168" s="89" t="s">
        <v>50</v>
      </c>
      <c r="T168" s="37" t="s">
        <v>6</v>
      </c>
      <c r="U168" s="55"/>
      <c r="V168" s="59"/>
      <c r="W168" s="59"/>
      <c r="X168" s="59"/>
    </row>
    <row r="169" spans="1:24" ht="15.6" customHeight="1" x14ac:dyDescent="0.2">
      <c r="A169" s="133">
        <v>16.18</v>
      </c>
      <c r="B169" s="34" t="s">
        <v>7</v>
      </c>
      <c r="C169" s="23">
        <v>7</v>
      </c>
      <c r="D169" s="4">
        <v>10</v>
      </c>
      <c r="E169" s="4">
        <v>1</v>
      </c>
      <c r="F169" s="4">
        <v>5</v>
      </c>
      <c r="G169" s="4">
        <v>5</v>
      </c>
      <c r="H169" s="4">
        <v>4</v>
      </c>
      <c r="I169" s="4">
        <v>5</v>
      </c>
      <c r="J169" s="97">
        <v>3</v>
      </c>
      <c r="K169" s="98">
        <v>5</v>
      </c>
      <c r="L169" s="99">
        <v>0</v>
      </c>
      <c r="M169" s="99">
        <v>0</v>
      </c>
      <c r="N169" s="99">
        <v>0</v>
      </c>
      <c r="O169" s="100">
        <v>0</v>
      </c>
      <c r="P169" s="137"/>
      <c r="Q169" s="101" t="s">
        <v>50</v>
      </c>
      <c r="R169" s="85" t="s">
        <v>50</v>
      </c>
      <c r="S169" s="22"/>
      <c r="T169" s="38">
        <f>SUM(C169:R169)</f>
        <v>45</v>
      </c>
      <c r="U169" s="17"/>
      <c r="V169" s="59"/>
      <c r="W169" s="59"/>
      <c r="X169" s="59"/>
    </row>
    <row r="170" spans="1:24" ht="15.6" customHeight="1" x14ac:dyDescent="0.2">
      <c r="A170" s="150" t="s">
        <v>19</v>
      </c>
      <c r="B170" s="34" t="s">
        <v>8</v>
      </c>
      <c r="C170" s="23">
        <f>C169</f>
        <v>7</v>
      </c>
      <c r="D170" s="5">
        <f t="shared" ref="D170" si="324">C170-D168+D169</f>
        <v>14</v>
      </c>
      <c r="E170" s="5">
        <f t="shared" ref="E170" si="325">D170-E168+E169</f>
        <v>14</v>
      </c>
      <c r="F170" s="5">
        <f t="shared" ref="F170" si="326">E170-F168+F169</f>
        <v>19</v>
      </c>
      <c r="G170" s="5">
        <f t="shared" ref="G170" si="327">F170-G168+G169</f>
        <v>20</v>
      </c>
      <c r="H170" s="5">
        <f t="shared" ref="H170" si="328">G170-H168+H169</f>
        <v>19</v>
      </c>
      <c r="I170" s="5">
        <f t="shared" ref="I170" si="329">H170-I168+I169</f>
        <v>17</v>
      </c>
      <c r="J170" s="102">
        <f t="shared" ref="J170" si="330">I170-J168+J169</f>
        <v>14</v>
      </c>
      <c r="K170" s="103">
        <f t="shared" ref="K170" si="331">J170-K168+K169</f>
        <v>14</v>
      </c>
      <c r="L170" s="104">
        <f t="shared" ref="L170" si="332">K170-L168+L169</f>
        <v>13</v>
      </c>
      <c r="M170" s="104">
        <f t="shared" ref="M170" si="333">L170-M168+M169</f>
        <v>13</v>
      </c>
      <c r="N170" s="104">
        <f t="shared" ref="N170" si="334">M170-N168+N169</f>
        <v>10</v>
      </c>
      <c r="O170" s="105">
        <f t="shared" ref="O170" si="335">N170-O168+O169</f>
        <v>7</v>
      </c>
      <c r="P170" s="105">
        <f t="shared" ref="P170" si="336">O170-P168+P169</f>
        <v>0</v>
      </c>
      <c r="Q170" s="106" t="s">
        <v>50</v>
      </c>
      <c r="R170" s="86" t="s">
        <v>50</v>
      </c>
      <c r="S170" s="88" t="s">
        <v>50</v>
      </c>
      <c r="T170" s="40"/>
      <c r="U170" s="3">
        <f>MAX(C170:S170)</f>
        <v>20</v>
      </c>
      <c r="V170" s="59"/>
      <c r="W170" s="59"/>
      <c r="X170" s="59"/>
    </row>
    <row r="171" spans="1:24" ht="15.6" customHeight="1" x14ac:dyDescent="0.2">
      <c r="A171" s="151"/>
      <c r="B171" s="34" t="s">
        <v>9</v>
      </c>
      <c r="C171" s="136"/>
      <c r="D171" s="137"/>
      <c r="E171" s="137"/>
      <c r="F171" s="6">
        <v>16.27</v>
      </c>
      <c r="G171" s="137"/>
      <c r="H171" s="6">
        <v>16.3</v>
      </c>
      <c r="I171" s="137"/>
      <c r="J171" s="137"/>
      <c r="K171" s="107">
        <v>16.37</v>
      </c>
      <c r="L171" s="137"/>
      <c r="M171" s="137"/>
      <c r="N171" s="108">
        <v>16.41</v>
      </c>
      <c r="O171" s="137"/>
      <c r="P171" s="138">
        <v>16.440000000000001</v>
      </c>
      <c r="Q171" s="137"/>
      <c r="R171" s="137"/>
      <c r="S171" s="139" t="s">
        <v>50</v>
      </c>
      <c r="T171" s="41">
        <f>44-18</f>
        <v>26</v>
      </c>
      <c r="U171" s="17"/>
      <c r="V171" s="59"/>
      <c r="W171" s="59"/>
      <c r="X171" s="59"/>
    </row>
    <row r="172" spans="1:24" ht="15.6" customHeight="1" x14ac:dyDescent="0.2">
      <c r="A172" s="152"/>
      <c r="B172" s="35" t="s">
        <v>10</v>
      </c>
      <c r="C172" s="140">
        <v>16.18</v>
      </c>
      <c r="D172" s="141"/>
      <c r="E172" s="141"/>
      <c r="F172" s="8">
        <f>F171</f>
        <v>16.27</v>
      </c>
      <c r="G172" s="141"/>
      <c r="H172" s="8">
        <f>H171</f>
        <v>16.3</v>
      </c>
      <c r="I172" s="141"/>
      <c r="J172" s="141"/>
      <c r="K172" s="109">
        <f>K171</f>
        <v>16.37</v>
      </c>
      <c r="L172" s="141"/>
      <c r="M172" s="141"/>
      <c r="N172" s="110">
        <f>N171</f>
        <v>16.41</v>
      </c>
      <c r="O172" s="137"/>
      <c r="P172" s="137"/>
      <c r="Q172" s="141"/>
      <c r="R172" s="141"/>
      <c r="S172" s="142"/>
      <c r="T172" s="40"/>
      <c r="U172" s="18"/>
      <c r="V172" s="59"/>
      <c r="W172" s="59"/>
      <c r="X172" s="59"/>
    </row>
    <row r="173" spans="1:24" ht="15.6" customHeight="1" thickBot="1" x14ac:dyDescent="0.25">
      <c r="A173" s="134">
        <v>214</v>
      </c>
      <c r="B173" s="61" t="s">
        <v>11</v>
      </c>
      <c r="C173" s="68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3"/>
      <c r="T173" s="64"/>
      <c r="U173" s="3"/>
      <c r="V173" s="59"/>
      <c r="W173" s="59"/>
      <c r="X173" s="59"/>
    </row>
    <row r="174" spans="1:24" ht="15.6" customHeight="1" x14ac:dyDescent="0.2">
      <c r="A174" s="135"/>
      <c r="B174" s="31" t="s">
        <v>5</v>
      </c>
      <c r="C174" s="32"/>
      <c r="D174" s="29">
        <v>1</v>
      </c>
      <c r="E174" s="29">
        <v>0</v>
      </c>
      <c r="F174" s="29">
        <v>0</v>
      </c>
      <c r="G174" s="29">
        <v>1</v>
      </c>
      <c r="H174" s="29">
        <v>5</v>
      </c>
      <c r="I174" s="29">
        <v>3</v>
      </c>
      <c r="J174" s="92">
        <v>0</v>
      </c>
      <c r="K174" s="93">
        <v>11</v>
      </c>
      <c r="L174" s="94">
        <v>0</v>
      </c>
      <c r="M174" s="94">
        <v>0</v>
      </c>
      <c r="N174" s="94">
        <v>0</v>
      </c>
      <c r="O174" s="95">
        <v>3</v>
      </c>
      <c r="P174" s="95">
        <v>5</v>
      </c>
      <c r="Q174" s="96" t="s">
        <v>50</v>
      </c>
      <c r="R174" s="84" t="s">
        <v>50</v>
      </c>
      <c r="S174" s="89" t="s">
        <v>50</v>
      </c>
      <c r="T174" s="37" t="s">
        <v>6</v>
      </c>
      <c r="U174" s="55"/>
      <c r="V174" s="59"/>
      <c r="W174" s="59"/>
      <c r="X174" s="59"/>
    </row>
    <row r="175" spans="1:24" ht="15.6" customHeight="1" x14ac:dyDescent="0.2">
      <c r="A175" s="133">
        <v>16.5</v>
      </c>
      <c r="B175" s="34" t="s">
        <v>7</v>
      </c>
      <c r="C175" s="23">
        <v>11</v>
      </c>
      <c r="D175" s="4">
        <v>4</v>
      </c>
      <c r="E175" s="4">
        <v>2</v>
      </c>
      <c r="F175" s="4">
        <v>3</v>
      </c>
      <c r="G175" s="4">
        <v>1</v>
      </c>
      <c r="H175" s="4">
        <v>4</v>
      </c>
      <c r="I175" s="4">
        <v>1</v>
      </c>
      <c r="J175" s="97">
        <v>1</v>
      </c>
      <c r="K175" s="98">
        <v>0</v>
      </c>
      <c r="L175" s="99">
        <v>2</v>
      </c>
      <c r="M175" s="99">
        <v>0</v>
      </c>
      <c r="N175" s="99">
        <v>0</v>
      </c>
      <c r="O175" s="100">
        <v>0</v>
      </c>
      <c r="P175" s="137"/>
      <c r="Q175" s="101" t="s">
        <v>50</v>
      </c>
      <c r="R175" s="85" t="s">
        <v>50</v>
      </c>
      <c r="S175" s="22"/>
      <c r="T175" s="38">
        <f>SUM(C175:R175)</f>
        <v>29</v>
      </c>
      <c r="U175" s="17"/>
      <c r="V175" s="59"/>
      <c r="W175" s="59"/>
      <c r="X175" s="59"/>
    </row>
    <row r="176" spans="1:24" ht="15.6" customHeight="1" x14ac:dyDescent="0.2">
      <c r="A176" s="150" t="s">
        <v>19</v>
      </c>
      <c r="B176" s="34" t="s">
        <v>8</v>
      </c>
      <c r="C176" s="23">
        <f>C175</f>
        <v>11</v>
      </c>
      <c r="D176" s="5">
        <f t="shared" ref="D176" si="337">C176-D174+D175</f>
        <v>14</v>
      </c>
      <c r="E176" s="5">
        <f t="shared" ref="E176" si="338">D176-E174+E175</f>
        <v>16</v>
      </c>
      <c r="F176" s="5">
        <f t="shared" ref="F176" si="339">E176-F174+F175</f>
        <v>19</v>
      </c>
      <c r="G176" s="5">
        <f t="shared" ref="G176" si="340">F176-G174+G175</f>
        <v>19</v>
      </c>
      <c r="H176" s="5">
        <f t="shared" ref="H176" si="341">G176-H174+H175</f>
        <v>18</v>
      </c>
      <c r="I176" s="5">
        <f t="shared" ref="I176" si="342">H176-I174+I175</f>
        <v>16</v>
      </c>
      <c r="J176" s="102">
        <f t="shared" ref="J176" si="343">I176-J174+J175</f>
        <v>17</v>
      </c>
      <c r="K176" s="103">
        <f t="shared" ref="K176" si="344">J176-K174+K175</f>
        <v>6</v>
      </c>
      <c r="L176" s="104">
        <f t="shared" ref="L176" si="345">K176-L174+L175</f>
        <v>8</v>
      </c>
      <c r="M176" s="104">
        <f t="shared" ref="M176" si="346">L176-M174+M175</f>
        <v>8</v>
      </c>
      <c r="N176" s="104">
        <f t="shared" ref="N176" si="347">M176-N174+N175</f>
        <v>8</v>
      </c>
      <c r="O176" s="105">
        <f t="shared" ref="O176" si="348">N176-O174+O175</f>
        <v>5</v>
      </c>
      <c r="P176" s="105">
        <f t="shared" ref="P176" si="349">O176-P174+P175</f>
        <v>0</v>
      </c>
      <c r="Q176" s="106" t="s">
        <v>50</v>
      </c>
      <c r="R176" s="86" t="s">
        <v>50</v>
      </c>
      <c r="S176" s="88" t="s">
        <v>50</v>
      </c>
      <c r="T176" s="40"/>
      <c r="U176" s="3">
        <f>MAX(C176:S176)</f>
        <v>19</v>
      </c>
      <c r="V176" s="59"/>
      <c r="W176" s="59"/>
      <c r="X176" s="59"/>
    </row>
    <row r="177" spans="1:24" ht="15.6" customHeight="1" x14ac:dyDescent="0.2">
      <c r="A177" s="151"/>
      <c r="B177" s="34" t="s">
        <v>9</v>
      </c>
      <c r="C177" s="136"/>
      <c r="D177" s="137"/>
      <c r="E177" s="137"/>
      <c r="F177" s="6">
        <v>16.559999999999999</v>
      </c>
      <c r="G177" s="137"/>
      <c r="H177" s="6">
        <v>17</v>
      </c>
      <c r="I177" s="137"/>
      <c r="J177" s="137"/>
      <c r="K177" s="107">
        <v>17.059999999999999</v>
      </c>
      <c r="L177" s="137"/>
      <c r="M177" s="137"/>
      <c r="N177" s="108">
        <v>17.100000000000001</v>
      </c>
      <c r="O177" s="137"/>
      <c r="P177" s="138">
        <v>17.13</v>
      </c>
      <c r="Q177" s="137"/>
      <c r="R177" s="137"/>
      <c r="S177" s="139" t="s">
        <v>50</v>
      </c>
      <c r="T177" s="41">
        <v>23</v>
      </c>
      <c r="U177" s="17"/>
      <c r="V177" s="59"/>
      <c r="W177" s="59"/>
      <c r="X177" s="59"/>
    </row>
    <row r="178" spans="1:24" ht="15.6" customHeight="1" x14ac:dyDescent="0.2">
      <c r="A178" s="152"/>
      <c r="B178" s="35" t="s">
        <v>10</v>
      </c>
      <c r="C178" s="140">
        <v>16.5</v>
      </c>
      <c r="D178" s="141"/>
      <c r="E178" s="141"/>
      <c r="F178" s="8">
        <f>F177</f>
        <v>16.559999999999999</v>
      </c>
      <c r="G178" s="141"/>
      <c r="H178" s="8">
        <f>H177</f>
        <v>17</v>
      </c>
      <c r="I178" s="141"/>
      <c r="J178" s="141"/>
      <c r="K178" s="109">
        <f>K177</f>
        <v>17.059999999999999</v>
      </c>
      <c r="L178" s="141"/>
      <c r="M178" s="141"/>
      <c r="N178" s="110">
        <f>N177</f>
        <v>17.100000000000001</v>
      </c>
      <c r="O178" s="137"/>
      <c r="P178" s="137"/>
      <c r="Q178" s="141"/>
      <c r="R178" s="141"/>
      <c r="S178" s="142"/>
      <c r="T178" s="40"/>
      <c r="U178" s="18"/>
      <c r="V178" s="59"/>
      <c r="W178" s="59"/>
      <c r="X178" s="59"/>
    </row>
    <row r="179" spans="1:24" ht="15.6" customHeight="1" thickBot="1" x14ac:dyDescent="0.25">
      <c r="A179" s="134">
        <v>217</v>
      </c>
      <c r="B179" s="61" t="s">
        <v>11</v>
      </c>
      <c r="C179" s="68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3"/>
      <c r="T179" s="64"/>
      <c r="U179" s="3"/>
      <c r="V179" s="59"/>
      <c r="W179" s="59"/>
      <c r="X179" s="59"/>
    </row>
    <row r="180" spans="1:24" ht="15.6" customHeight="1" x14ac:dyDescent="0.2">
      <c r="A180" s="135"/>
      <c r="B180" s="31" t="s">
        <v>5</v>
      </c>
      <c r="C180" s="32"/>
      <c r="D180" s="29">
        <v>1</v>
      </c>
      <c r="E180" s="29">
        <v>0</v>
      </c>
      <c r="F180" s="29">
        <v>2</v>
      </c>
      <c r="G180" s="29">
        <v>1</v>
      </c>
      <c r="H180" s="29">
        <v>8</v>
      </c>
      <c r="I180" s="29">
        <v>3</v>
      </c>
      <c r="J180" s="92">
        <v>0</v>
      </c>
      <c r="K180" s="93">
        <v>0</v>
      </c>
      <c r="L180" s="94">
        <v>2</v>
      </c>
      <c r="M180" s="94">
        <v>0</v>
      </c>
      <c r="N180" s="94">
        <v>0</v>
      </c>
      <c r="O180" s="95">
        <v>3</v>
      </c>
      <c r="P180" s="95">
        <v>4</v>
      </c>
      <c r="Q180" s="96" t="s">
        <v>50</v>
      </c>
      <c r="R180" s="84" t="s">
        <v>50</v>
      </c>
      <c r="S180" s="89" t="s">
        <v>50</v>
      </c>
      <c r="T180" s="37" t="s">
        <v>6</v>
      </c>
      <c r="U180" s="55"/>
      <c r="V180" s="59"/>
      <c r="W180" s="59"/>
      <c r="X180" s="59"/>
    </row>
    <row r="181" spans="1:24" ht="15.6" customHeight="1" x14ac:dyDescent="0.2">
      <c r="A181" s="133">
        <v>17.05</v>
      </c>
      <c r="B181" s="34" t="s">
        <v>7</v>
      </c>
      <c r="C181" s="23">
        <v>4</v>
      </c>
      <c r="D181" s="4">
        <v>3</v>
      </c>
      <c r="E181" s="4">
        <v>4</v>
      </c>
      <c r="F181" s="4">
        <v>3</v>
      </c>
      <c r="G181" s="4">
        <v>5</v>
      </c>
      <c r="H181" s="4">
        <v>3</v>
      </c>
      <c r="I181" s="4">
        <v>0</v>
      </c>
      <c r="J181" s="97">
        <v>0</v>
      </c>
      <c r="K181" s="98">
        <v>1</v>
      </c>
      <c r="L181" s="99">
        <v>0</v>
      </c>
      <c r="M181" s="99">
        <v>0</v>
      </c>
      <c r="N181" s="99">
        <v>1</v>
      </c>
      <c r="O181" s="100">
        <v>0</v>
      </c>
      <c r="P181" s="137"/>
      <c r="Q181" s="101" t="s">
        <v>50</v>
      </c>
      <c r="R181" s="85" t="s">
        <v>50</v>
      </c>
      <c r="S181" s="22"/>
      <c r="T181" s="38">
        <f>SUM(C181:R181)</f>
        <v>24</v>
      </c>
      <c r="U181" s="17"/>
      <c r="V181" s="59"/>
      <c r="W181" s="59"/>
      <c r="X181" s="59"/>
    </row>
    <row r="182" spans="1:24" ht="15.6" customHeight="1" x14ac:dyDescent="0.2">
      <c r="A182" s="150" t="s">
        <v>19</v>
      </c>
      <c r="B182" s="34" t="s">
        <v>8</v>
      </c>
      <c r="C182" s="23">
        <f>C181</f>
        <v>4</v>
      </c>
      <c r="D182" s="5">
        <f t="shared" ref="D182" si="350">C182-D180+D181</f>
        <v>6</v>
      </c>
      <c r="E182" s="5">
        <f t="shared" ref="E182" si="351">D182-E180+E181</f>
        <v>10</v>
      </c>
      <c r="F182" s="5">
        <f t="shared" ref="F182" si="352">E182-F180+F181</f>
        <v>11</v>
      </c>
      <c r="G182" s="5">
        <f t="shared" ref="G182" si="353">F182-G180+G181</f>
        <v>15</v>
      </c>
      <c r="H182" s="5">
        <f t="shared" ref="H182" si="354">G182-H180+H181</f>
        <v>10</v>
      </c>
      <c r="I182" s="5">
        <f t="shared" ref="I182" si="355">H182-I180+I181</f>
        <v>7</v>
      </c>
      <c r="J182" s="102">
        <f t="shared" ref="J182" si="356">I182-J180+J181</f>
        <v>7</v>
      </c>
      <c r="K182" s="103">
        <f t="shared" ref="K182" si="357">J182-K180+K181</f>
        <v>8</v>
      </c>
      <c r="L182" s="104">
        <f t="shared" ref="L182" si="358">K182-L180+L181</f>
        <v>6</v>
      </c>
      <c r="M182" s="104">
        <f t="shared" ref="M182" si="359">L182-M180+M181</f>
        <v>6</v>
      </c>
      <c r="N182" s="104">
        <f t="shared" ref="N182" si="360">M182-N180+N181</f>
        <v>7</v>
      </c>
      <c r="O182" s="105">
        <f t="shared" ref="O182" si="361">N182-O180+O181</f>
        <v>4</v>
      </c>
      <c r="P182" s="105">
        <f t="shared" ref="P182" si="362">O182-P180+P181</f>
        <v>0</v>
      </c>
      <c r="Q182" s="106" t="s">
        <v>50</v>
      </c>
      <c r="R182" s="86" t="s">
        <v>50</v>
      </c>
      <c r="S182" s="88" t="s">
        <v>50</v>
      </c>
      <c r="T182" s="40"/>
      <c r="U182" s="3">
        <f>MAX(C182:S182)</f>
        <v>15</v>
      </c>
      <c r="V182" s="59"/>
      <c r="W182" s="59"/>
      <c r="X182" s="59"/>
    </row>
    <row r="183" spans="1:24" ht="15.6" customHeight="1" x14ac:dyDescent="0.2">
      <c r="A183" s="151"/>
      <c r="B183" s="34" t="s">
        <v>9</v>
      </c>
      <c r="C183" s="136"/>
      <c r="D183" s="137"/>
      <c r="E183" s="137"/>
      <c r="F183" s="6">
        <v>17.14</v>
      </c>
      <c r="G183" s="137"/>
      <c r="H183" s="6">
        <v>17.190000000000001</v>
      </c>
      <c r="I183" s="137"/>
      <c r="J183" s="137"/>
      <c r="K183" s="107">
        <v>17.239999999999998</v>
      </c>
      <c r="L183" s="137"/>
      <c r="M183" s="137"/>
      <c r="N183" s="108">
        <v>17.29</v>
      </c>
      <c r="O183" s="137"/>
      <c r="P183" s="138">
        <v>17.32</v>
      </c>
      <c r="Q183" s="137"/>
      <c r="R183" s="137"/>
      <c r="S183" s="139" t="s">
        <v>50</v>
      </c>
      <c r="T183" s="41">
        <v>27</v>
      </c>
      <c r="U183" s="17"/>
      <c r="V183" s="59"/>
      <c r="W183" s="59"/>
      <c r="X183" s="59"/>
    </row>
    <row r="184" spans="1:24" ht="15.6" customHeight="1" x14ac:dyDescent="0.2">
      <c r="A184" s="152"/>
      <c r="B184" s="35" t="s">
        <v>10</v>
      </c>
      <c r="C184" s="140">
        <v>17.05</v>
      </c>
      <c r="D184" s="141"/>
      <c r="E184" s="141"/>
      <c r="F184" s="8">
        <f>F183</f>
        <v>17.14</v>
      </c>
      <c r="G184" s="141"/>
      <c r="H184" s="8">
        <f>H183</f>
        <v>17.190000000000001</v>
      </c>
      <c r="I184" s="141"/>
      <c r="J184" s="141"/>
      <c r="K184" s="109">
        <v>17.25</v>
      </c>
      <c r="L184" s="141"/>
      <c r="M184" s="141"/>
      <c r="N184" s="110">
        <f>N183</f>
        <v>17.29</v>
      </c>
      <c r="O184" s="137"/>
      <c r="P184" s="137"/>
      <c r="Q184" s="141"/>
      <c r="R184" s="141"/>
      <c r="S184" s="142"/>
      <c r="T184" s="40"/>
      <c r="U184" s="18"/>
      <c r="V184" s="59"/>
      <c r="W184" s="59"/>
      <c r="X184" s="59"/>
    </row>
    <row r="185" spans="1:24" ht="15.6" customHeight="1" thickBot="1" x14ac:dyDescent="0.25">
      <c r="A185" s="134">
        <v>205</v>
      </c>
      <c r="B185" s="61" t="s">
        <v>11</v>
      </c>
      <c r="C185" s="68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3"/>
      <c r="T185" s="64"/>
      <c r="U185" s="3"/>
      <c r="V185" s="59"/>
      <c r="W185" s="59"/>
      <c r="X185" s="59"/>
    </row>
    <row r="186" spans="1:24" ht="15.6" customHeight="1" x14ac:dyDescent="0.2">
      <c r="A186" s="135"/>
      <c r="B186" s="31" t="s">
        <v>5</v>
      </c>
      <c r="C186" s="32"/>
      <c r="D186" s="29">
        <v>1</v>
      </c>
      <c r="E186" s="29">
        <v>0</v>
      </c>
      <c r="F186" s="29">
        <v>0</v>
      </c>
      <c r="G186" s="29">
        <v>7</v>
      </c>
      <c r="H186" s="29">
        <v>6</v>
      </c>
      <c r="I186" s="29">
        <v>2</v>
      </c>
      <c r="J186" s="92">
        <v>5</v>
      </c>
      <c r="K186" s="93">
        <v>3</v>
      </c>
      <c r="L186" s="94">
        <v>0</v>
      </c>
      <c r="M186" s="94">
        <v>0</v>
      </c>
      <c r="N186" s="94">
        <v>13</v>
      </c>
      <c r="O186" s="95" t="s">
        <v>50</v>
      </c>
      <c r="P186" s="95" t="s">
        <v>50</v>
      </c>
      <c r="Q186" s="96">
        <v>0</v>
      </c>
      <c r="R186" s="84">
        <v>0</v>
      </c>
      <c r="S186" s="89">
        <v>1</v>
      </c>
      <c r="T186" s="37" t="s">
        <v>6</v>
      </c>
      <c r="U186" s="55"/>
      <c r="V186" s="59"/>
      <c r="W186" s="59"/>
      <c r="X186" s="59"/>
    </row>
    <row r="187" spans="1:24" ht="15.6" customHeight="1" x14ac:dyDescent="0.2">
      <c r="A187" s="133">
        <v>17.3</v>
      </c>
      <c r="B187" s="34" t="s">
        <v>7</v>
      </c>
      <c r="C187" s="23">
        <v>13</v>
      </c>
      <c r="D187" s="4">
        <v>3</v>
      </c>
      <c r="E187" s="4">
        <v>7</v>
      </c>
      <c r="F187" s="4">
        <v>5</v>
      </c>
      <c r="G187" s="4">
        <v>3</v>
      </c>
      <c r="H187" s="4">
        <v>1</v>
      </c>
      <c r="I187" s="4">
        <v>3</v>
      </c>
      <c r="J187" s="97">
        <v>3</v>
      </c>
      <c r="K187" s="98">
        <v>0</v>
      </c>
      <c r="L187" s="99">
        <v>0</v>
      </c>
      <c r="M187" s="99">
        <v>0</v>
      </c>
      <c r="N187" s="99">
        <v>0</v>
      </c>
      <c r="O187" s="100" t="s">
        <v>50</v>
      </c>
      <c r="P187" s="137"/>
      <c r="Q187" s="101">
        <v>0</v>
      </c>
      <c r="R187" s="85">
        <v>0</v>
      </c>
      <c r="S187" s="22"/>
      <c r="T187" s="38">
        <f>SUM(C187:R187)</f>
        <v>38</v>
      </c>
      <c r="U187" s="17"/>
      <c r="V187" s="59"/>
      <c r="W187" s="59"/>
      <c r="X187" s="59"/>
    </row>
    <row r="188" spans="1:24" ht="15.6" customHeight="1" x14ac:dyDescent="0.2">
      <c r="A188" s="150" t="s">
        <v>19</v>
      </c>
      <c r="B188" s="34" t="s">
        <v>8</v>
      </c>
      <c r="C188" s="23">
        <f>C187</f>
        <v>13</v>
      </c>
      <c r="D188" s="5">
        <f t="shared" ref="D188" si="363">C188-D186+D187</f>
        <v>15</v>
      </c>
      <c r="E188" s="5">
        <f t="shared" ref="E188" si="364">D188-E186+E187</f>
        <v>22</v>
      </c>
      <c r="F188" s="5">
        <f t="shared" ref="F188" si="365">E188-F186+F187</f>
        <v>27</v>
      </c>
      <c r="G188" s="5">
        <f t="shared" ref="G188" si="366">F188-G186+G187</f>
        <v>23</v>
      </c>
      <c r="H188" s="5">
        <f t="shared" ref="H188" si="367">G188-H186+H187</f>
        <v>18</v>
      </c>
      <c r="I188" s="5">
        <f t="shared" ref="I188" si="368">H188-I186+I187</f>
        <v>19</v>
      </c>
      <c r="J188" s="102">
        <f t="shared" ref="J188" si="369">I188-J186+J187</f>
        <v>17</v>
      </c>
      <c r="K188" s="103">
        <f t="shared" ref="K188" si="370">J188-K186+K187</f>
        <v>14</v>
      </c>
      <c r="L188" s="104">
        <f t="shared" ref="L188" si="371">K188-L186+L187</f>
        <v>14</v>
      </c>
      <c r="M188" s="104">
        <f t="shared" ref="M188" si="372">L188-M186+M187</f>
        <v>14</v>
      </c>
      <c r="N188" s="104">
        <f t="shared" ref="N188" si="373">M188-N186+N187</f>
        <v>1</v>
      </c>
      <c r="O188" s="105" t="s">
        <v>50</v>
      </c>
      <c r="P188" s="105" t="s">
        <v>50</v>
      </c>
      <c r="Q188" s="106">
        <f>N188-Q186+Q187</f>
        <v>1</v>
      </c>
      <c r="R188" s="86">
        <f t="shared" ref="R188" si="374">Q188-R186+R187</f>
        <v>1</v>
      </c>
      <c r="S188" s="88">
        <f>R188-S186</f>
        <v>0</v>
      </c>
      <c r="T188" s="40"/>
      <c r="U188" s="3">
        <f>MAX(C188:S188)</f>
        <v>27</v>
      </c>
      <c r="V188" s="59"/>
      <c r="W188" s="59"/>
      <c r="X188" s="59"/>
    </row>
    <row r="189" spans="1:24" ht="15.6" customHeight="1" x14ac:dyDescent="0.2">
      <c r="A189" s="151"/>
      <c r="B189" s="34" t="s">
        <v>9</v>
      </c>
      <c r="C189" s="136"/>
      <c r="D189" s="137"/>
      <c r="E189" s="137"/>
      <c r="F189" s="6">
        <v>17.37</v>
      </c>
      <c r="G189" s="137"/>
      <c r="H189" s="6">
        <v>17.399999999999999</v>
      </c>
      <c r="I189" s="137"/>
      <c r="J189" s="137"/>
      <c r="K189" s="107">
        <v>17.47</v>
      </c>
      <c r="L189" s="137"/>
      <c r="M189" s="137"/>
      <c r="N189" s="108">
        <v>17.52</v>
      </c>
      <c r="O189" s="137"/>
      <c r="P189" s="138" t="s">
        <v>50</v>
      </c>
      <c r="Q189" s="137"/>
      <c r="R189" s="137"/>
      <c r="S189" s="139">
        <v>17.57</v>
      </c>
      <c r="T189" s="41">
        <v>27</v>
      </c>
      <c r="U189" s="17"/>
      <c r="V189" s="59"/>
      <c r="W189" s="59"/>
      <c r="X189" s="59"/>
    </row>
    <row r="190" spans="1:24" ht="15.6" customHeight="1" x14ac:dyDescent="0.2">
      <c r="A190" s="152"/>
      <c r="B190" s="35" t="s">
        <v>10</v>
      </c>
      <c r="C190" s="140">
        <v>17.3</v>
      </c>
      <c r="D190" s="141"/>
      <c r="E190" s="141"/>
      <c r="F190" s="8">
        <f>F189</f>
        <v>17.37</v>
      </c>
      <c r="G190" s="141"/>
      <c r="H190" s="8">
        <f>H189</f>
        <v>17.399999999999999</v>
      </c>
      <c r="I190" s="141"/>
      <c r="J190" s="141"/>
      <c r="K190" s="109">
        <f>K189</f>
        <v>17.47</v>
      </c>
      <c r="L190" s="141"/>
      <c r="M190" s="141"/>
      <c r="N190" s="110">
        <v>17.53</v>
      </c>
      <c r="O190" s="137"/>
      <c r="P190" s="137"/>
      <c r="Q190" s="141"/>
      <c r="R190" s="141"/>
      <c r="S190" s="142"/>
      <c r="T190" s="40"/>
      <c r="U190" s="18"/>
      <c r="V190" s="59"/>
      <c r="W190" s="59"/>
      <c r="X190" s="59"/>
    </row>
    <row r="191" spans="1:24" ht="15.6" customHeight="1" thickBot="1" x14ac:dyDescent="0.25">
      <c r="A191" s="134">
        <v>214</v>
      </c>
      <c r="B191" s="61" t="s">
        <v>11</v>
      </c>
      <c r="C191" s="68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3"/>
      <c r="T191" s="64"/>
      <c r="U191" s="3"/>
      <c r="V191" s="59"/>
      <c r="W191" s="59"/>
      <c r="X191" s="59"/>
    </row>
    <row r="192" spans="1:24" ht="15.6" customHeight="1" x14ac:dyDescent="0.2">
      <c r="A192" s="135"/>
      <c r="B192" s="31" t="s">
        <v>5</v>
      </c>
      <c r="C192" s="32"/>
      <c r="D192" s="29">
        <v>1</v>
      </c>
      <c r="E192" s="29">
        <v>0</v>
      </c>
      <c r="F192" s="29">
        <v>1</v>
      </c>
      <c r="G192" s="29">
        <v>9</v>
      </c>
      <c r="H192" s="29">
        <v>6</v>
      </c>
      <c r="I192" s="29">
        <v>6</v>
      </c>
      <c r="J192" s="92">
        <v>3</v>
      </c>
      <c r="K192" s="93">
        <v>1</v>
      </c>
      <c r="L192" s="94">
        <v>0</v>
      </c>
      <c r="M192" s="94">
        <v>0</v>
      </c>
      <c r="N192" s="94">
        <v>6</v>
      </c>
      <c r="O192" s="95">
        <v>9</v>
      </c>
      <c r="P192" s="95">
        <v>13</v>
      </c>
      <c r="Q192" s="96" t="s">
        <v>50</v>
      </c>
      <c r="R192" s="84" t="s">
        <v>50</v>
      </c>
      <c r="S192" s="89" t="s">
        <v>50</v>
      </c>
      <c r="T192" s="37" t="s">
        <v>6</v>
      </c>
      <c r="U192" s="55"/>
      <c r="V192" s="59"/>
      <c r="W192" s="59"/>
      <c r="X192" s="59"/>
    </row>
    <row r="193" spans="1:24" ht="15.6" customHeight="1" x14ac:dyDescent="0.2">
      <c r="A193" s="133">
        <v>18.149999999999999</v>
      </c>
      <c r="B193" s="34" t="s">
        <v>7</v>
      </c>
      <c r="C193" s="23">
        <v>23</v>
      </c>
      <c r="D193" s="4">
        <v>6</v>
      </c>
      <c r="E193" s="4">
        <v>6</v>
      </c>
      <c r="F193" s="4">
        <v>0</v>
      </c>
      <c r="G193" s="4">
        <v>4</v>
      </c>
      <c r="H193" s="4">
        <v>5</v>
      </c>
      <c r="I193" s="4">
        <v>5</v>
      </c>
      <c r="J193" s="97">
        <v>0</v>
      </c>
      <c r="K193" s="98">
        <v>6</v>
      </c>
      <c r="L193" s="99">
        <v>0</v>
      </c>
      <c r="M193" s="99">
        <v>0</v>
      </c>
      <c r="N193" s="99">
        <v>0</v>
      </c>
      <c r="O193" s="100">
        <v>0</v>
      </c>
      <c r="P193" s="137"/>
      <c r="Q193" s="101" t="s">
        <v>50</v>
      </c>
      <c r="R193" s="85" t="s">
        <v>50</v>
      </c>
      <c r="S193" s="22"/>
      <c r="T193" s="38">
        <f>SUM(C193:R193)</f>
        <v>55</v>
      </c>
      <c r="U193" s="17"/>
      <c r="V193" s="59"/>
      <c r="W193" s="59"/>
      <c r="X193" s="59"/>
    </row>
    <row r="194" spans="1:24" ht="15.6" customHeight="1" x14ac:dyDescent="0.2">
      <c r="A194" s="150" t="s">
        <v>19</v>
      </c>
      <c r="B194" s="34" t="s">
        <v>8</v>
      </c>
      <c r="C194" s="23">
        <f>C193</f>
        <v>23</v>
      </c>
      <c r="D194" s="5">
        <f t="shared" ref="D194" si="375">C194-D192+D193</f>
        <v>28</v>
      </c>
      <c r="E194" s="5">
        <f t="shared" ref="E194" si="376">D194-E192+E193</f>
        <v>34</v>
      </c>
      <c r="F194" s="5">
        <f t="shared" ref="F194" si="377">E194-F192+F193</f>
        <v>33</v>
      </c>
      <c r="G194" s="5">
        <f t="shared" ref="G194" si="378">F194-G192+G193</f>
        <v>28</v>
      </c>
      <c r="H194" s="5">
        <f t="shared" ref="H194" si="379">G194-H192+H193</f>
        <v>27</v>
      </c>
      <c r="I194" s="5">
        <f t="shared" ref="I194" si="380">H194-I192+I193</f>
        <v>26</v>
      </c>
      <c r="J194" s="102">
        <f t="shared" ref="J194" si="381">I194-J192+J193</f>
        <v>23</v>
      </c>
      <c r="K194" s="103">
        <f t="shared" ref="K194" si="382">J194-K192+K193</f>
        <v>28</v>
      </c>
      <c r="L194" s="104">
        <f t="shared" ref="L194" si="383">K194-L192+L193</f>
        <v>28</v>
      </c>
      <c r="M194" s="104">
        <f t="shared" ref="M194" si="384">L194-M192+M193</f>
        <v>28</v>
      </c>
      <c r="N194" s="104">
        <f t="shared" ref="N194" si="385">M194-N192+N193</f>
        <v>22</v>
      </c>
      <c r="O194" s="105">
        <f t="shared" ref="O194" si="386">N194-O192+O193</f>
        <v>13</v>
      </c>
      <c r="P194" s="105">
        <f t="shared" ref="P194" si="387">O194-P192+P193</f>
        <v>0</v>
      </c>
      <c r="Q194" s="106" t="s">
        <v>50</v>
      </c>
      <c r="R194" s="86" t="s">
        <v>50</v>
      </c>
      <c r="S194" s="88" t="s">
        <v>50</v>
      </c>
      <c r="T194" s="40"/>
      <c r="U194" s="3">
        <f>MAX(C194:S194)</f>
        <v>34</v>
      </c>
      <c r="V194" s="59"/>
      <c r="W194" s="59"/>
      <c r="X194" s="59"/>
    </row>
    <row r="195" spans="1:24" ht="15.6" customHeight="1" x14ac:dyDescent="0.2">
      <c r="A195" s="151"/>
      <c r="B195" s="34" t="s">
        <v>9</v>
      </c>
      <c r="C195" s="136"/>
      <c r="D195" s="137"/>
      <c r="E195" s="137"/>
      <c r="F195" s="6">
        <v>18.21</v>
      </c>
      <c r="G195" s="137"/>
      <c r="H195" s="6">
        <v>18.239999999999998</v>
      </c>
      <c r="I195" s="137"/>
      <c r="J195" s="137"/>
      <c r="K195" s="107">
        <v>18.309999999999999</v>
      </c>
      <c r="L195" s="137"/>
      <c r="M195" s="137"/>
      <c r="N195" s="108">
        <v>18.36</v>
      </c>
      <c r="O195" s="137"/>
      <c r="P195" s="138">
        <v>18.39</v>
      </c>
      <c r="Q195" s="137"/>
      <c r="R195" s="137"/>
      <c r="S195" s="139" t="s">
        <v>50</v>
      </c>
      <c r="T195" s="41">
        <v>24</v>
      </c>
      <c r="U195" s="17"/>
      <c r="V195" s="59"/>
      <c r="W195" s="59"/>
      <c r="X195" s="59"/>
    </row>
    <row r="196" spans="1:24" ht="15.6" customHeight="1" x14ac:dyDescent="0.2">
      <c r="A196" s="152"/>
      <c r="B196" s="35" t="s">
        <v>10</v>
      </c>
      <c r="C196" s="140">
        <v>18.149999999999999</v>
      </c>
      <c r="D196" s="141"/>
      <c r="E196" s="141"/>
      <c r="F196" s="8">
        <f>F195</f>
        <v>18.21</v>
      </c>
      <c r="G196" s="141"/>
      <c r="H196" s="8">
        <f>H195</f>
        <v>18.239999999999998</v>
      </c>
      <c r="I196" s="141"/>
      <c r="J196" s="141"/>
      <c r="K196" s="109">
        <v>18.32</v>
      </c>
      <c r="L196" s="141"/>
      <c r="M196" s="141"/>
      <c r="N196" s="110">
        <f>N195</f>
        <v>18.36</v>
      </c>
      <c r="O196" s="137"/>
      <c r="P196" s="137"/>
      <c r="Q196" s="141"/>
      <c r="R196" s="141"/>
      <c r="S196" s="142"/>
      <c r="T196" s="40"/>
      <c r="U196" s="18"/>
      <c r="V196" s="59"/>
      <c r="W196" s="59"/>
      <c r="X196" s="59"/>
    </row>
    <row r="197" spans="1:24" ht="15.6" customHeight="1" thickBot="1" x14ac:dyDescent="0.25">
      <c r="A197" s="134">
        <v>205</v>
      </c>
      <c r="B197" s="61" t="s">
        <v>11</v>
      </c>
      <c r="C197" s="68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3"/>
      <c r="T197" s="64"/>
      <c r="U197" s="3"/>
      <c r="V197" s="59"/>
      <c r="W197" s="59"/>
      <c r="X197" s="59"/>
    </row>
    <row r="198" spans="1:24" ht="15.6" customHeight="1" x14ac:dyDescent="0.2">
      <c r="A198" s="135"/>
      <c r="B198" s="31" t="s">
        <v>5</v>
      </c>
      <c r="C198" s="32"/>
      <c r="D198" s="29">
        <v>0</v>
      </c>
      <c r="E198" s="29">
        <v>1</v>
      </c>
      <c r="F198" s="29">
        <v>0</v>
      </c>
      <c r="G198" s="29">
        <v>0</v>
      </c>
      <c r="H198" s="29">
        <v>13</v>
      </c>
      <c r="I198" s="29">
        <v>2</v>
      </c>
      <c r="J198" s="92">
        <v>2</v>
      </c>
      <c r="K198" s="93">
        <v>2</v>
      </c>
      <c r="L198" s="94">
        <v>1</v>
      </c>
      <c r="M198" s="94">
        <v>0</v>
      </c>
      <c r="N198" s="94">
        <v>1</v>
      </c>
      <c r="O198" s="95">
        <v>2</v>
      </c>
      <c r="P198" s="95">
        <v>4</v>
      </c>
      <c r="Q198" s="96" t="s">
        <v>50</v>
      </c>
      <c r="R198" s="84" t="s">
        <v>50</v>
      </c>
      <c r="S198" s="89" t="s">
        <v>50</v>
      </c>
      <c r="T198" s="37" t="s">
        <v>6</v>
      </c>
      <c r="U198" s="55"/>
      <c r="V198" s="59"/>
      <c r="W198" s="59"/>
      <c r="X198" s="59"/>
    </row>
    <row r="199" spans="1:24" ht="15.6" customHeight="1" x14ac:dyDescent="0.2">
      <c r="A199" s="133">
        <v>19.05</v>
      </c>
      <c r="B199" s="34" t="s">
        <v>7</v>
      </c>
      <c r="C199" s="23">
        <v>12</v>
      </c>
      <c r="D199" s="4">
        <v>2</v>
      </c>
      <c r="E199" s="4">
        <v>2</v>
      </c>
      <c r="F199" s="4">
        <v>2</v>
      </c>
      <c r="G199" s="4">
        <v>3</v>
      </c>
      <c r="H199" s="4">
        <v>2</v>
      </c>
      <c r="I199" s="4">
        <v>2</v>
      </c>
      <c r="J199" s="97">
        <v>2</v>
      </c>
      <c r="K199" s="98">
        <v>1</v>
      </c>
      <c r="L199" s="99">
        <v>0</v>
      </c>
      <c r="M199" s="99">
        <v>0</v>
      </c>
      <c r="N199" s="99">
        <v>0</v>
      </c>
      <c r="O199" s="100">
        <v>0</v>
      </c>
      <c r="P199" s="137"/>
      <c r="Q199" s="101" t="s">
        <v>50</v>
      </c>
      <c r="R199" s="85" t="s">
        <v>50</v>
      </c>
      <c r="S199" s="22"/>
      <c r="T199" s="38">
        <f>SUM(C199:R199)</f>
        <v>28</v>
      </c>
      <c r="U199" s="17"/>
      <c r="V199" s="59"/>
      <c r="W199" s="59"/>
      <c r="X199" s="59"/>
    </row>
    <row r="200" spans="1:24" ht="15.6" customHeight="1" x14ac:dyDescent="0.2">
      <c r="A200" s="150" t="s">
        <v>19</v>
      </c>
      <c r="B200" s="34" t="s">
        <v>8</v>
      </c>
      <c r="C200" s="23">
        <f>C199</f>
        <v>12</v>
      </c>
      <c r="D200" s="5">
        <f t="shared" ref="D200" si="388">C200-D198+D199</f>
        <v>14</v>
      </c>
      <c r="E200" s="5">
        <f t="shared" ref="E200" si="389">D200-E198+E199</f>
        <v>15</v>
      </c>
      <c r="F200" s="5">
        <f t="shared" ref="F200" si="390">E200-F198+F199</f>
        <v>17</v>
      </c>
      <c r="G200" s="5">
        <f t="shared" ref="G200" si="391">F200-G198+G199</f>
        <v>20</v>
      </c>
      <c r="H200" s="5">
        <f t="shared" ref="H200" si="392">G200-H198+H199</f>
        <v>9</v>
      </c>
      <c r="I200" s="5">
        <f t="shared" ref="I200" si="393">H200-I198+I199</f>
        <v>9</v>
      </c>
      <c r="J200" s="102">
        <f t="shared" ref="J200" si="394">I200-J198+J199</f>
        <v>9</v>
      </c>
      <c r="K200" s="103">
        <f t="shared" ref="K200" si="395">J200-K198+K199</f>
        <v>8</v>
      </c>
      <c r="L200" s="104">
        <f t="shared" ref="L200" si="396">K200-L198+L199</f>
        <v>7</v>
      </c>
      <c r="M200" s="104">
        <f t="shared" ref="M200" si="397">L200-M198+M199</f>
        <v>7</v>
      </c>
      <c r="N200" s="104">
        <f t="shared" ref="N200" si="398">M200-N198+N199</f>
        <v>6</v>
      </c>
      <c r="O200" s="105">
        <f t="shared" ref="O200" si="399">N200-O198+O199</f>
        <v>4</v>
      </c>
      <c r="P200" s="105">
        <f t="shared" ref="P200" si="400">O200-P198+P199</f>
        <v>0</v>
      </c>
      <c r="Q200" s="106" t="s">
        <v>50</v>
      </c>
      <c r="R200" s="86" t="s">
        <v>50</v>
      </c>
      <c r="S200" s="88" t="s">
        <v>50</v>
      </c>
      <c r="T200" s="40"/>
      <c r="U200" s="3">
        <f>MAX(C200:S200)</f>
        <v>20</v>
      </c>
      <c r="V200" s="59"/>
      <c r="W200" s="59"/>
      <c r="X200" s="59"/>
    </row>
    <row r="201" spans="1:24" ht="15.6" customHeight="1" x14ac:dyDescent="0.2">
      <c r="A201" s="151"/>
      <c r="B201" s="34" t="s">
        <v>9</v>
      </c>
      <c r="C201" s="136"/>
      <c r="D201" s="137"/>
      <c r="E201" s="137"/>
      <c r="F201" s="6">
        <v>19.09</v>
      </c>
      <c r="G201" s="137"/>
      <c r="H201" s="6">
        <v>19.13</v>
      </c>
      <c r="I201" s="137"/>
      <c r="J201" s="137"/>
      <c r="K201" s="107">
        <v>19.190000000000001</v>
      </c>
      <c r="L201" s="137"/>
      <c r="M201" s="137"/>
      <c r="N201" s="108">
        <v>19.23</v>
      </c>
      <c r="O201" s="137"/>
      <c r="P201" s="138">
        <v>19.27</v>
      </c>
      <c r="Q201" s="137"/>
      <c r="R201" s="137"/>
      <c r="S201" s="139" t="s">
        <v>50</v>
      </c>
      <c r="T201" s="41">
        <v>22</v>
      </c>
      <c r="U201" s="17"/>
      <c r="V201" s="59"/>
      <c r="W201" s="59"/>
      <c r="X201" s="59"/>
    </row>
    <row r="202" spans="1:24" ht="15.6" customHeight="1" x14ac:dyDescent="0.2">
      <c r="A202" s="152"/>
      <c r="B202" s="35" t="s">
        <v>10</v>
      </c>
      <c r="C202" s="140">
        <v>19.05</v>
      </c>
      <c r="D202" s="141"/>
      <c r="E202" s="141"/>
      <c r="F202" s="8">
        <f>F201</f>
        <v>19.09</v>
      </c>
      <c r="G202" s="141"/>
      <c r="H202" s="8">
        <f>H201</f>
        <v>19.13</v>
      </c>
      <c r="I202" s="141"/>
      <c r="J202" s="141"/>
      <c r="K202" s="109">
        <f>K201</f>
        <v>19.190000000000001</v>
      </c>
      <c r="L202" s="141"/>
      <c r="M202" s="141"/>
      <c r="N202" s="110">
        <f>N201</f>
        <v>19.23</v>
      </c>
      <c r="O202" s="137"/>
      <c r="P202" s="137"/>
      <c r="Q202" s="141"/>
      <c r="R202" s="141"/>
      <c r="S202" s="142"/>
      <c r="T202" s="40"/>
      <c r="U202" s="18"/>
      <c r="V202" s="59"/>
      <c r="W202" s="59"/>
      <c r="X202" s="59"/>
    </row>
    <row r="203" spans="1:24" ht="15.6" customHeight="1" thickBot="1" x14ac:dyDescent="0.25">
      <c r="A203" s="134">
        <v>217</v>
      </c>
      <c r="B203" s="61" t="s">
        <v>11</v>
      </c>
      <c r="C203" s="68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3"/>
      <c r="T203" s="64"/>
      <c r="U203" s="3"/>
      <c r="V203" s="59"/>
      <c r="W203" s="59"/>
      <c r="X203" s="59"/>
    </row>
    <row r="204" spans="1:24" ht="15.6" customHeight="1" x14ac:dyDescent="0.2">
      <c r="A204" s="135"/>
      <c r="B204" s="31" t="s">
        <v>5</v>
      </c>
      <c r="C204" s="32"/>
      <c r="D204" s="29">
        <v>0</v>
      </c>
      <c r="E204" s="29">
        <v>0</v>
      </c>
      <c r="F204" s="29">
        <v>1</v>
      </c>
      <c r="G204" s="29">
        <v>0</v>
      </c>
      <c r="H204" s="29">
        <v>0</v>
      </c>
      <c r="I204" s="29">
        <v>1</v>
      </c>
      <c r="J204" s="92">
        <v>0</v>
      </c>
      <c r="K204" s="93">
        <v>0</v>
      </c>
      <c r="L204" s="94">
        <v>0</v>
      </c>
      <c r="M204" s="94">
        <v>1</v>
      </c>
      <c r="N204" s="94">
        <v>0</v>
      </c>
      <c r="O204" s="95">
        <v>3</v>
      </c>
      <c r="P204" s="95">
        <v>3</v>
      </c>
      <c r="Q204" s="96" t="s">
        <v>50</v>
      </c>
      <c r="R204" s="84" t="s">
        <v>50</v>
      </c>
      <c r="S204" s="89" t="s">
        <v>50</v>
      </c>
      <c r="T204" s="37" t="s">
        <v>6</v>
      </c>
      <c r="U204" s="55"/>
      <c r="V204" s="59"/>
      <c r="W204" s="59"/>
      <c r="X204" s="59"/>
    </row>
    <row r="205" spans="1:24" ht="15.6" customHeight="1" x14ac:dyDescent="0.2">
      <c r="A205" s="133">
        <v>19.350000000000001</v>
      </c>
      <c r="B205" s="34" t="s">
        <v>7</v>
      </c>
      <c r="C205" s="23">
        <v>3</v>
      </c>
      <c r="D205" s="4">
        <v>3</v>
      </c>
      <c r="E205" s="4">
        <v>0</v>
      </c>
      <c r="F205" s="4">
        <v>0</v>
      </c>
      <c r="G205" s="4">
        <v>3</v>
      </c>
      <c r="H205" s="4">
        <v>0</v>
      </c>
      <c r="I205" s="4">
        <v>0</v>
      </c>
      <c r="J205" s="97">
        <v>0</v>
      </c>
      <c r="K205" s="98">
        <v>0</v>
      </c>
      <c r="L205" s="99">
        <v>0</v>
      </c>
      <c r="M205" s="99">
        <v>0</v>
      </c>
      <c r="N205" s="99">
        <v>0</v>
      </c>
      <c r="O205" s="100">
        <v>0</v>
      </c>
      <c r="P205" s="137"/>
      <c r="Q205" s="101" t="s">
        <v>50</v>
      </c>
      <c r="R205" s="85" t="s">
        <v>50</v>
      </c>
      <c r="S205" s="22"/>
      <c r="T205" s="38">
        <f>SUM(C205:R205)</f>
        <v>9</v>
      </c>
      <c r="U205" s="17"/>
      <c r="V205" s="59"/>
      <c r="W205" s="59"/>
      <c r="X205" s="59"/>
    </row>
    <row r="206" spans="1:24" ht="15.6" customHeight="1" x14ac:dyDescent="0.2">
      <c r="A206" s="150" t="s">
        <v>19</v>
      </c>
      <c r="B206" s="34" t="s">
        <v>8</v>
      </c>
      <c r="C206" s="23">
        <f>C205</f>
        <v>3</v>
      </c>
      <c r="D206" s="5">
        <f t="shared" ref="D206" si="401">C206-D204+D205</f>
        <v>6</v>
      </c>
      <c r="E206" s="5">
        <f t="shared" ref="E206" si="402">D206-E204+E205</f>
        <v>6</v>
      </c>
      <c r="F206" s="5">
        <f t="shared" ref="F206" si="403">E206-F204+F205</f>
        <v>5</v>
      </c>
      <c r="G206" s="5">
        <f t="shared" ref="G206" si="404">F206-G204+G205</f>
        <v>8</v>
      </c>
      <c r="H206" s="5">
        <f t="shared" ref="H206" si="405">G206-H204+H205</f>
        <v>8</v>
      </c>
      <c r="I206" s="5">
        <f t="shared" ref="I206" si="406">H206-I204+I205</f>
        <v>7</v>
      </c>
      <c r="J206" s="102">
        <f t="shared" ref="J206" si="407">I206-J204+J205</f>
        <v>7</v>
      </c>
      <c r="K206" s="103">
        <f t="shared" ref="K206" si="408">J206-K204+K205</f>
        <v>7</v>
      </c>
      <c r="L206" s="104">
        <f t="shared" ref="L206" si="409">K206-L204+L205</f>
        <v>7</v>
      </c>
      <c r="M206" s="104">
        <f t="shared" ref="M206" si="410">L206-M204+M205</f>
        <v>6</v>
      </c>
      <c r="N206" s="104">
        <f t="shared" ref="N206" si="411">M206-N204+N205</f>
        <v>6</v>
      </c>
      <c r="O206" s="105">
        <f t="shared" ref="O206" si="412">N206-O204+O205</f>
        <v>3</v>
      </c>
      <c r="P206" s="105">
        <f t="shared" ref="P206" si="413">O206-P204+P205</f>
        <v>0</v>
      </c>
      <c r="Q206" s="106" t="s">
        <v>50</v>
      </c>
      <c r="R206" s="86" t="s">
        <v>50</v>
      </c>
      <c r="S206" s="88" t="s">
        <v>50</v>
      </c>
      <c r="T206" s="40"/>
      <c r="U206" s="3">
        <f>MAX(C206:S206)</f>
        <v>8</v>
      </c>
      <c r="V206" s="59"/>
      <c r="W206" s="59"/>
      <c r="X206" s="59"/>
    </row>
    <row r="207" spans="1:24" ht="15.6" customHeight="1" x14ac:dyDescent="0.2">
      <c r="A207" s="151"/>
      <c r="B207" s="34" t="s">
        <v>9</v>
      </c>
      <c r="C207" s="136"/>
      <c r="D207" s="137"/>
      <c r="E207" s="137"/>
      <c r="F207" s="6">
        <v>19.5</v>
      </c>
      <c r="G207" s="137"/>
      <c r="H207" s="6">
        <v>19.54</v>
      </c>
      <c r="I207" s="137"/>
      <c r="J207" s="137"/>
      <c r="K207" s="107">
        <v>19.579999999999998</v>
      </c>
      <c r="L207" s="137"/>
      <c r="M207" s="137"/>
      <c r="N207" s="108">
        <v>20.03</v>
      </c>
      <c r="O207" s="137"/>
      <c r="P207" s="138">
        <v>20.05</v>
      </c>
      <c r="Q207" s="137"/>
      <c r="R207" s="137"/>
      <c r="S207" s="139" t="s">
        <v>50</v>
      </c>
      <c r="T207" s="41">
        <v>30</v>
      </c>
      <c r="U207" s="17"/>
      <c r="V207" s="59"/>
      <c r="W207" s="59"/>
      <c r="X207" s="59"/>
    </row>
    <row r="208" spans="1:24" ht="15.6" customHeight="1" x14ac:dyDescent="0.2">
      <c r="A208" s="152"/>
      <c r="B208" s="35" t="s">
        <v>10</v>
      </c>
      <c r="C208" s="140">
        <v>19.350000000000001</v>
      </c>
      <c r="D208" s="141"/>
      <c r="E208" s="141"/>
      <c r="F208" s="8">
        <f>F207</f>
        <v>19.5</v>
      </c>
      <c r="G208" s="141"/>
      <c r="H208" s="8">
        <f>H207</f>
        <v>19.54</v>
      </c>
      <c r="I208" s="141"/>
      <c r="J208" s="141"/>
      <c r="K208" s="109">
        <v>19.59</v>
      </c>
      <c r="L208" s="141"/>
      <c r="M208" s="141"/>
      <c r="N208" s="110">
        <f>N207</f>
        <v>20.03</v>
      </c>
      <c r="O208" s="137"/>
      <c r="P208" s="137"/>
      <c r="Q208" s="141"/>
      <c r="R208" s="141"/>
      <c r="S208" s="142"/>
      <c r="T208" s="40"/>
      <c r="U208" s="18"/>
      <c r="V208" s="59"/>
      <c r="W208" s="59"/>
      <c r="X208" s="59"/>
    </row>
    <row r="209" spans="1:24" ht="15.6" customHeight="1" thickBot="1" x14ac:dyDescent="0.25">
      <c r="A209" s="134">
        <v>205</v>
      </c>
      <c r="B209" s="61" t="s">
        <v>11</v>
      </c>
      <c r="C209" s="132" t="s">
        <v>54</v>
      </c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3"/>
      <c r="T209" s="64"/>
      <c r="U209" s="3"/>
      <c r="V209" s="59"/>
      <c r="W209" s="59"/>
      <c r="X209" s="59"/>
    </row>
    <row r="210" spans="1:24" ht="15.6" customHeight="1" x14ac:dyDescent="0.2">
      <c r="A210" s="135"/>
      <c r="B210" s="31" t="s">
        <v>5</v>
      </c>
      <c r="C210" s="32"/>
      <c r="D210" s="29">
        <v>3</v>
      </c>
      <c r="E210" s="29">
        <v>0</v>
      </c>
      <c r="F210" s="29">
        <v>0</v>
      </c>
      <c r="G210" s="29">
        <v>3</v>
      </c>
      <c r="H210" s="29">
        <v>4</v>
      </c>
      <c r="I210" s="29">
        <v>1</v>
      </c>
      <c r="J210" s="92">
        <v>1</v>
      </c>
      <c r="K210" s="93" t="s">
        <v>50</v>
      </c>
      <c r="L210" s="94">
        <v>0</v>
      </c>
      <c r="M210" s="94">
        <v>0</v>
      </c>
      <c r="N210" s="94">
        <v>2</v>
      </c>
      <c r="O210" s="95">
        <v>1</v>
      </c>
      <c r="P210" s="95">
        <v>2</v>
      </c>
      <c r="Q210" s="96" t="s">
        <v>50</v>
      </c>
      <c r="R210" s="84" t="s">
        <v>50</v>
      </c>
      <c r="S210" s="89" t="s">
        <v>50</v>
      </c>
      <c r="T210" s="37" t="s">
        <v>6</v>
      </c>
      <c r="U210" s="55"/>
      <c r="V210" s="59"/>
      <c r="W210" s="59"/>
      <c r="X210" s="59"/>
    </row>
    <row r="211" spans="1:24" ht="15.6" customHeight="1" x14ac:dyDescent="0.2">
      <c r="A211" s="133">
        <v>20.49</v>
      </c>
      <c r="B211" s="34" t="s">
        <v>7</v>
      </c>
      <c r="C211" s="23">
        <v>8</v>
      </c>
      <c r="D211" s="4">
        <v>3</v>
      </c>
      <c r="E211" s="4">
        <v>1</v>
      </c>
      <c r="F211" s="4">
        <v>0</v>
      </c>
      <c r="G211" s="4">
        <v>2</v>
      </c>
      <c r="H211" s="4">
        <v>1</v>
      </c>
      <c r="I211" s="4">
        <v>2</v>
      </c>
      <c r="J211" s="97">
        <v>0</v>
      </c>
      <c r="K211" s="98" t="s">
        <v>50</v>
      </c>
      <c r="L211" s="99">
        <v>0</v>
      </c>
      <c r="M211" s="99">
        <v>0</v>
      </c>
      <c r="N211" s="99">
        <v>0</v>
      </c>
      <c r="O211" s="100">
        <v>0</v>
      </c>
      <c r="P211" s="137"/>
      <c r="Q211" s="101" t="s">
        <v>50</v>
      </c>
      <c r="R211" s="85" t="s">
        <v>50</v>
      </c>
      <c r="S211" s="22"/>
      <c r="T211" s="38">
        <f>SUM(C211:R211)</f>
        <v>17</v>
      </c>
      <c r="U211" s="17"/>
      <c r="V211" s="59"/>
      <c r="W211" s="59"/>
      <c r="X211" s="59"/>
    </row>
    <row r="212" spans="1:24" ht="15.6" customHeight="1" x14ac:dyDescent="0.2">
      <c r="A212" s="150" t="s">
        <v>19</v>
      </c>
      <c r="B212" s="34" t="s">
        <v>8</v>
      </c>
      <c r="C212" s="23">
        <f>C211</f>
        <v>8</v>
      </c>
      <c r="D212" s="5">
        <f t="shared" ref="D212" si="414">C212-D210+D211</f>
        <v>8</v>
      </c>
      <c r="E212" s="5">
        <f t="shared" ref="E212" si="415">D212-E210+E211</f>
        <v>9</v>
      </c>
      <c r="F212" s="5">
        <f t="shared" ref="F212" si="416">E212-F210+F211</f>
        <v>9</v>
      </c>
      <c r="G212" s="5">
        <f t="shared" ref="G212" si="417">F212-G210+G211</f>
        <v>8</v>
      </c>
      <c r="H212" s="5">
        <f t="shared" ref="H212" si="418">G212-H210+H211</f>
        <v>5</v>
      </c>
      <c r="I212" s="5">
        <f t="shared" ref="I212" si="419">H212-I210+I211</f>
        <v>6</v>
      </c>
      <c r="J212" s="102">
        <f t="shared" ref="J212" si="420">I212-J210+J211</f>
        <v>5</v>
      </c>
      <c r="K212" s="103" t="s">
        <v>50</v>
      </c>
      <c r="L212" s="104">
        <f>J212-L210+L211</f>
        <v>5</v>
      </c>
      <c r="M212" s="104">
        <f t="shared" ref="M212" si="421">L212-M210+M211</f>
        <v>5</v>
      </c>
      <c r="N212" s="104">
        <f t="shared" ref="N212" si="422">M212-N210+N211</f>
        <v>3</v>
      </c>
      <c r="O212" s="105">
        <f t="shared" ref="O212" si="423">N212-O210+O211</f>
        <v>2</v>
      </c>
      <c r="P212" s="105">
        <f t="shared" ref="P212" si="424">O212-P210+P211</f>
        <v>0</v>
      </c>
      <c r="Q212" s="106" t="s">
        <v>50</v>
      </c>
      <c r="R212" s="86" t="s">
        <v>50</v>
      </c>
      <c r="S212" s="88" t="s">
        <v>50</v>
      </c>
      <c r="T212" s="40"/>
      <c r="U212" s="3">
        <f>MAX(C212:S212)</f>
        <v>9</v>
      </c>
      <c r="V212" s="59"/>
      <c r="W212" s="59"/>
      <c r="X212" s="59"/>
    </row>
    <row r="213" spans="1:24" ht="15.6" customHeight="1" x14ac:dyDescent="0.2">
      <c r="A213" s="151"/>
      <c r="B213" s="34" t="s">
        <v>9</v>
      </c>
      <c r="C213" s="136"/>
      <c r="D213" s="137"/>
      <c r="E213" s="137"/>
      <c r="F213" s="6">
        <v>20.58</v>
      </c>
      <c r="G213" s="137"/>
      <c r="H213" s="6">
        <v>21.01</v>
      </c>
      <c r="I213" s="137"/>
      <c r="J213" s="137"/>
      <c r="K213" s="107" t="s">
        <v>50</v>
      </c>
      <c r="L213" s="137"/>
      <c r="M213" s="137"/>
      <c r="N213" s="108">
        <v>21.1</v>
      </c>
      <c r="O213" s="137"/>
      <c r="P213" s="138">
        <v>21.13</v>
      </c>
      <c r="Q213" s="137"/>
      <c r="R213" s="137"/>
      <c r="S213" s="139" t="s">
        <v>50</v>
      </c>
      <c r="T213" s="41">
        <v>24</v>
      </c>
      <c r="U213" s="17"/>
      <c r="V213" s="59"/>
      <c r="W213" s="59"/>
      <c r="X213" s="59"/>
    </row>
    <row r="214" spans="1:24" ht="15.6" customHeight="1" x14ac:dyDescent="0.2">
      <c r="A214" s="152"/>
      <c r="B214" s="35" t="s">
        <v>10</v>
      </c>
      <c r="C214" s="140">
        <v>20.49</v>
      </c>
      <c r="D214" s="141"/>
      <c r="E214" s="141"/>
      <c r="F214" s="8">
        <f>F213</f>
        <v>20.58</v>
      </c>
      <c r="G214" s="141"/>
      <c r="H214" s="8">
        <f>H213</f>
        <v>21.01</v>
      </c>
      <c r="I214" s="141"/>
      <c r="J214" s="141"/>
      <c r="K214" s="109" t="s">
        <v>50</v>
      </c>
      <c r="L214" s="141"/>
      <c r="M214" s="141"/>
      <c r="N214" s="110">
        <f>N213</f>
        <v>21.1</v>
      </c>
      <c r="O214" s="137"/>
      <c r="P214" s="137"/>
      <c r="Q214" s="141"/>
      <c r="R214" s="141"/>
      <c r="S214" s="142"/>
      <c r="T214" s="40"/>
      <c r="U214" s="18"/>
      <c r="V214" s="59"/>
      <c r="W214" s="59"/>
      <c r="X214" s="59"/>
    </row>
    <row r="215" spans="1:24" ht="15.6" customHeight="1" thickBot="1" x14ac:dyDescent="0.25">
      <c r="A215" s="134">
        <v>2174</v>
      </c>
      <c r="B215" s="61" t="s">
        <v>11</v>
      </c>
      <c r="C215" s="68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3"/>
      <c r="T215" s="64"/>
      <c r="U215" s="3"/>
      <c r="V215" s="59"/>
      <c r="W215" s="59"/>
      <c r="X215" s="59"/>
    </row>
    <row r="216" spans="1:24" ht="15.6" customHeight="1" x14ac:dyDescent="0.2">
      <c r="A216" s="135"/>
      <c r="B216" s="31" t="s">
        <v>5</v>
      </c>
      <c r="C216" s="32"/>
      <c r="D216" s="29">
        <v>0</v>
      </c>
      <c r="E216" s="29">
        <v>0</v>
      </c>
      <c r="F216" s="29">
        <v>0</v>
      </c>
      <c r="G216" s="29">
        <v>1</v>
      </c>
      <c r="H216" s="29">
        <v>1</v>
      </c>
      <c r="I216" s="29">
        <v>0</v>
      </c>
      <c r="J216" s="92">
        <v>1</v>
      </c>
      <c r="K216" s="93" t="s">
        <v>50</v>
      </c>
      <c r="L216" s="94">
        <v>1</v>
      </c>
      <c r="M216" s="94">
        <v>0</v>
      </c>
      <c r="N216" s="94">
        <v>1</v>
      </c>
      <c r="O216" s="95" t="s">
        <v>50</v>
      </c>
      <c r="P216" s="95" t="s">
        <v>50</v>
      </c>
      <c r="Q216" s="96">
        <v>0</v>
      </c>
      <c r="R216" s="84">
        <v>7</v>
      </c>
      <c r="S216" s="89">
        <v>0</v>
      </c>
      <c r="T216" s="37" t="s">
        <v>6</v>
      </c>
      <c r="U216" s="55"/>
      <c r="V216" s="59"/>
      <c r="W216" s="59"/>
      <c r="X216" s="59"/>
    </row>
    <row r="217" spans="1:24" ht="15.6" customHeight="1" x14ac:dyDescent="0.2">
      <c r="A217" s="133">
        <v>21.2</v>
      </c>
      <c r="B217" s="34" t="s">
        <v>7</v>
      </c>
      <c r="C217" s="23">
        <v>2</v>
      </c>
      <c r="D217" s="4">
        <v>0</v>
      </c>
      <c r="E217" s="4">
        <v>6</v>
      </c>
      <c r="F217" s="4">
        <v>1</v>
      </c>
      <c r="G217" s="4">
        <v>0</v>
      </c>
      <c r="H217" s="4">
        <v>0</v>
      </c>
      <c r="I217" s="4">
        <v>2</v>
      </c>
      <c r="J217" s="97">
        <v>0</v>
      </c>
      <c r="K217" s="98" t="s">
        <v>50</v>
      </c>
      <c r="L217" s="99">
        <v>0</v>
      </c>
      <c r="M217" s="99">
        <v>0</v>
      </c>
      <c r="N217" s="99">
        <v>1</v>
      </c>
      <c r="O217" s="100" t="s">
        <v>50</v>
      </c>
      <c r="P217" s="137"/>
      <c r="Q217" s="101">
        <v>0</v>
      </c>
      <c r="R217" s="85">
        <v>0</v>
      </c>
      <c r="S217" s="22"/>
      <c r="T217" s="38">
        <f>SUM(C217:R217)</f>
        <v>12</v>
      </c>
      <c r="U217" s="17"/>
      <c r="V217" s="59"/>
      <c r="W217" s="59"/>
      <c r="X217" s="59"/>
    </row>
    <row r="218" spans="1:24" ht="15.6" customHeight="1" x14ac:dyDescent="0.2">
      <c r="A218" s="150" t="s">
        <v>19</v>
      </c>
      <c r="B218" s="34" t="s">
        <v>8</v>
      </c>
      <c r="C218" s="23">
        <f>C217</f>
        <v>2</v>
      </c>
      <c r="D218" s="5">
        <f t="shared" ref="D218" si="425">C218-D216+D217</f>
        <v>2</v>
      </c>
      <c r="E218" s="5">
        <f t="shared" ref="E218" si="426">D218-E216+E217</f>
        <v>8</v>
      </c>
      <c r="F218" s="5">
        <f t="shared" ref="F218" si="427">E218-F216+F217</f>
        <v>9</v>
      </c>
      <c r="G218" s="5">
        <f t="shared" ref="G218" si="428">F218-G216+G217</f>
        <v>8</v>
      </c>
      <c r="H218" s="5">
        <f t="shared" ref="H218" si="429">G218-H216+H217</f>
        <v>7</v>
      </c>
      <c r="I218" s="5">
        <f t="shared" ref="I218" si="430">H218-I216+I217</f>
        <v>9</v>
      </c>
      <c r="J218" s="102">
        <f t="shared" ref="J218" si="431">I218-J216+J217</f>
        <v>8</v>
      </c>
      <c r="K218" s="103" t="s">
        <v>50</v>
      </c>
      <c r="L218" s="104">
        <f>J218-L216+L217</f>
        <v>7</v>
      </c>
      <c r="M218" s="104">
        <f t="shared" ref="M218" si="432">L218-M216+M217</f>
        <v>7</v>
      </c>
      <c r="N218" s="104">
        <f t="shared" ref="N218" si="433">M218-N216+N217</f>
        <v>7</v>
      </c>
      <c r="O218" s="105" t="s">
        <v>50</v>
      </c>
      <c r="P218" s="105" t="s">
        <v>50</v>
      </c>
      <c r="Q218" s="106">
        <f>N218-Q216+Q217</f>
        <v>7</v>
      </c>
      <c r="R218" s="86">
        <f t="shared" ref="R218" si="434">Q218-R216+R217</f>
        <v>0</v>
      </c>
      <c r="S218" s="88">
        <f>R218-S216</f>
        <v>0</v>
      </c>
      <c r="T218" s="40"/>
      <c r="U218" s="3">
        <f>MAX(C218:S218)</f>
        <v>9</v>
      </c>
      <c r="V218" s="59"/>
      <c r="W218" s="59"/>
      <c r="X218" s="59"/>
    </row>
    <row r="219" spans="1:24" ht="15.6" customHeight="1" x14ac:dyDescent="0.2">
      <c r="A219" s="151"/>
      <c r="B219" s="34" t="s">
        <v>9</v>
      </c>
      <c r="C219" s="136"/>
      <c r="D219" s="137"/>
      <c r="E219" s="137"/>
      <c r="F219" s="6">
        <v>21.24</v>
      </c>
      <c r="G219" s="137"/>
      <c r="H219" s="6">
        <v>21.28</v>
      </c>
      <c r="I219" s="137"/>
      <c r="J219" s="137"/>
      <c r="K219" s="107" t="s">
        <v>50</v>
      </c>
      <c r="L219" s="137"/>
      <c r="M219" s="137"/>
      <c r="N219" s="108">
        <v>21.36</v>
      </c>
      <c r="O219" s="137"/>
      <c r="P219" s="138" t="s">
        <v>50</v>
      </c>
      <c r="Q219" s="137"/>
      <c r="R219" s="137"/>
      <c r="S219" s="139">
        <v>21.41</v>
      </c>
      <c r="T219" s="41">
        <v>21</v>
      </c>
      <c r="U219" s="17"/>
      <c r="V219" s="59"/>
      <c r="W219" s="59"/>
      <c r="X219" s="59"/>
    </row>
    <row r="220" spans="1:24" ht="15.6" customHeight="1" x14ac:dyDescent="0.2">
      <c r="A220" s="152"/>
      <c r="B220" s="35" t="s">
        <v>10</v>
      </c>
      <c r="C220" s="140">
        <v>21.2</v>
      </c>
      <c r="D220" s="141"/>
      <c r="E220" s="141"/>
      <c r="F220" s="8">
        <f>F219</f>
        <v>21.24</v>
      </c>
      <c r="G220" s="141"/>
      <c r="H220" s="8">
        <f>H219</f>
        <v>21.28</v>
      </c>
      <c r="I220" s="141"/>
      <c r="J220" s="141"/>
      <c r="K220" s="109" t="s">
        <v>50</v>
      </c>
      <c r="L220" s="141"/>
      <c r="M220" s="141"/>
      <c r="N220" s="110">
        <f>N219</f>
        <v>21.36</v>
      </c>
      <c r="O220" s="137"/>
      <c r="P220" s="137"/>
      <c r="Q220" s="141"/>
      <c r="R220" s="141"/>
      <c r="S220" s="142"/>
      <c r="T220" s="40"/>
      <c r="U220" s="18"/>
      <c r="V220" s="59"/>
      <c r="W220" s="59"/>
      <c r="X220" s="59"/>
    </row>
    <row r="221" spans="1:24" ht="15.6" customHeight="1" thickBot="1" x14ac:dyDescent="0.25">
      <c r="A221" s="134">
        <v>205</v>
      </c>
      <c r="B221" s="61" t="s">
        <v>11</v>
      </c>
      <c r="C221" s="68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3"/>
      <c r="T221" s="64"/>
      <c r="U221" s="3"/>
      <c r="V221" s="59"/>
      <c r="W221" s="59"/>
      <c r="X221" s="59"/>
    </row>
    <row r="222" spans="1:24" ht="15.6" customHeight="1" x14ac:dyDescent="0.2">
      <c r="A222" s="135"/>
      <c r="B222" s="31" t="s">
        <v>5</v>
      </c>
      <c r="C222" s="32"/>
      <c r="D222" s="29">
        <v>0</v>
      </c>
      <c r="E222" s="29">
        <v>1</v>
      </c>
      <c r="F222" s="29">
        <v>0</v>
      </c>
      <c r="G222" s="29">
        <v>0</v>
      </c>
      <c r="H222" s="29">
        <v>0</v>
      </c>
      <c r="I222" s="29">
        <v>2</v>
      </c>
      <c r="J222" s="92">
        <v>2</v>
      </c>
      <c r="K222" s="93" t="s">
        <v>50</v>
      </c>
      <c r="L222" s="94">
        <v>0</v>
      </c>
      <c r="M222" s="94">
        <v>0</v>
      </c>
      <c r="N222" s="94">
        <v>0</v>
      </c>
      <c r="O222" s="95">
        <v>5</v>
      </c>
      <c r="P222" s="95">
        <v>3</v>
      </c>
      <c r="Q222" s="96" t="s">
        <v>50</v>
      </c>
      <c r="R222" s="84" t="s">
        <v>50</v>
      </c>
      <c r="S222" s="89" t="s">
        <v>50</v>
      </c>
      <c r="T222" s="37" t="s">
        <v>6</v>
      </c>
      <c r="U222" s="55"/>
      <c r="V222" s="59"/>
      <c r="W222" s="59"/>
      <c r="X222" s="59"/>
    </row>
    <row r="223" spans="1:24" ht="15.6" customHeight="1" x14ac:dyDescent="0.2">
      <c r="A223" s="133">
        <v>22.07</v>
      </c>
      <c r="B223" s="34" t="s">
        <v>7</v>
      </c>
      <c r="C223" s="23">
        <v>1</v>
      </c>
      <c r="D223" s="4">
        <v>6</v>
      </c>
      <c r="E223" s="4">
        <v>2</v>
      </c>
      <c r="F223" s="4">
        <v>2</v>
      </c>
      <c r="G223" s="4">
        <v>0</v>
      </c>
      <c r="H223" s="4">
        <v>2</v>
      </c>
      <c r="I223" s="4">
        <v>0</v>
      </c>
      <c r="J223" s="97">
        <v>0</v>
      </c>
      <c r="K223" s="98" t="s">
        <v>50</v>
      </c>
      <c r="L223" s="99">
        <v>0</v>
      </c>
      <c r="M223" s="99">
        <v>0</v>
      </c>
      <c r="N223" s="99">
        <v>0</v>
      </c>
      <c r="O223" s="100">
        <v>0</v>
      </c>
      <c r="P223" s="137"/>
      <c r="Q223" s="101" t="s">
        <v>50</v>
      </c>
      <c r="R223" s="85" t="s">
        <v>50</v>
      </c>
      <c r="S223" s="22"/>
      <c r="T223" s="38">
        <f>SUM(C223:R223)</f>
        <v>13</v>
      </c>
      <c r="U223" s="17"/>
      <c r="V223" s="59"/>
      <c r="W223" s="59"/>
      <c r="X223" s="59"/>
    </row>
    <row r="224" spans="1:24" ht="15.6" customHeight="1" x14ac:dyDescent="0.2">
      <c r="A224" s="150" t="s">
        <v>19</v>
      </c>
      <c r="B224" s="34" t="s">
        <v>8</v>
      </c>
      <c r="C224" s="23">
        <f>C223</f>
        <v>1</v>
      </c>
      <c r="D224" s="5">
        <f t="shared" ref="D224" si="435">C224-D222+D223</f>
        <v>7</v>
      </c>
      <c r="E224" s="5">
        <f t="shared" ref="E224" si="436">D224-E222+E223</f>
        <v>8</v>
      </c>
      <c r="F224" s="5">
        <f t="shared" ref="F224" si="437">E224-F222+F223</f>
        <v>10</v>
      </c>
      <c r="G224" s="5">
        <f t="shared" ref="G224" si="438">F224-G222+G223</f>
        <v>10</v>
      </c>
      <c r="H224" s="5">
        <f t="shared" ref="H224" si="439">G224-H222+H223</f>
        <v>12</v>
      </c>
      <c r="I224" s="5">
        <f t="shared" ref="I224" si="440">H224-I222+I223</f>
        <v>10</v>
      </c>
      <c r="J224" s="102">
        <f t="shared" ref="J224" si="441">I224-J222+J223</f>
        <v>8</v>
      </c>
      <c r="K224" s="103" t="s">
        <v>50</v>
      </c>
      <c r="L224" s="104">
        <f>J224-L222+L223</f>
        <v>8</v>
      </c>
      <c r="M224" s="104">
        <f t="shared" ref="M224" si="442">L224-M222+M223</f>
        <v>8</v>
      </c>
      <c r="N224" s="104">
        <f t="shared" ref="N224" si="443">M224-N222+N223</f>
        <v>8</v>
      </c>
      <c r="O224" s="105">
        <f t="shared" ref="O224" si="444">N224-O222+O223</f>
        <v>3</v>
      </c>
      <c r="P224" s="105">
        <f t="shared" ref="P224" si="445">O224-P222+P223</f>
        <v>0</v>
      </c>
      <c r="Q224" s="106" t="s">
        <v>50</v>
      </c>
      <c r="R224" s="86" t="s">
        <v>50</v>
      </c>
      <c r="S224" s="88" t="s">
        <v>50</v>
      </c>
      <c r="T224" s="40"/>
      <c r="U224" s="3">
        <f>MAX(C224:S224)</f>
        <v>12</v>
      </c>
      <c r="V224" s="59"/>
      <c r="W224" s="59"/>
      <c r="X224" s="59"/>
    </row>
    <row r="225" spans="1:24" ht="15.6" customHeight="1" x14ac:dyDescent="0.2">
      <c r="A225" s="151"/>
      <c r="B225" s="34" t="s">
        <v>9</v>
      </c>
      <c r="C225" s="136"/>
      <c r="D225" s="137"/>
      <c r="E225" s="137"/>
      <c r="F225" s="6">
        <v>22.13</v>
      </c>
      <c r="G225" s="137"/>
      <c r="H225" s="6">
        <v>22.16</v>
      </c>
      <c r="I225" s="137"/>
      <c r="J225" s="137"/>
      <c r="K225" s="107" t="s">
        <v>50</v>
      </c>
      <c r="L225" s="137"/>
      <c r="M225" s="137"/>
      <c r="N225" s="108">
        <v>22.25</v>
      </c>
      <c r="O225" s="137"/>
      <c r="P225" s="138">
        <v>22.28</v>
      </c>
      <c r="Q225" s="137"/>
      <c r="R225" s="137"/>
      <c r="S225" s="139" t="s">
        <v>50</v>
      </c>
      <c r="T225" s="41">
        <v>21</v>
      </c>
      <c r="U225" s="17"/>
      <c r="V225" s="59"/>
      <c r="W225" s="59"/>
      <c r="X225" s="59"/>
    </row>
    <row r="226" spans="1:24" ht="15.6" customHeight="1" x14ac:dyDescent="0.2">
      <c r="A226" s="152"/>
      <c r="B226" s="35" t="s">
        <v>10</v>
      </c>
      <c r="C226" s="140">
        <v>22.07</v>
      </c>
      <c r="D226" s="141"/>
      <c r="E226" s="141"/>
      <c r="F226" s="8">
        <f>F225</f>
        <v>22.13</v>
      </c>
      <c r="G226" s="141"/>
      <c r="H226" s="8">
        <f>H225</f>
        <v>22.16</v>
      </c>
      <c r="I226" s="141"/>
      <c r="J226" s="141"/>
      <c r="K226" s="109" t="s">
        <v>50</v>
      </c>
      <c r="L226" s="141"/>
      <c r="M226" s="141"/>
      <c r="N226" s="110">
        <f>N225</f>
        <v>22.25</v>
      </c>
      <c r="O226" s="137"/>
      <c r="P226" s="137"/>
      <c r="Q226" s="141"/>
      <c r="R226" s="141"/>
      <c r="S226" s="142"/>
      <c r="T226" s="40"/>
      <c r="U226" s="18"/>
      <c r="V226" s="59"/>
      <c r="W226" s="59"/>
      <c r="X226" s="59"/>
    </row>
    <row r="227" spans="1:24" ht="15.6" customHeight="1" thickBot="1" x14ac:dyDescent="0.25">
      <c r="A227" s="61">
        <v>214</v>
      </c>
      <c r="B227" s="61" t="s">
        <v>11</v>
      </c>
      <c r="C227" s="68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3"/>
      <c r="T227" s="64"/>
      <c r="U227" s="3"/>
      <c r="V227" s="59"/>
      <c r="W227" s="59"/>
      <c r="X227" s="59"/>
    </row>
    <row r="228" spans="1:24" s="59" customFormat="1" ht="15.6" customHeight="1" x14ac:dyDescent="0.2">
      <c r="A228" s="73" t="s">
        <v>12</v>
      </c>
      <c r="B228" s="69"/>
      <c r="C228" s="9"/>
      <c r="D228" s="10">
        <f t="shared" ref="D228:S228" si="446">SUMIF($B6:$B227,"l. wys.",D6:D227)</f>
        <v>36</v>
      </c>
      <c r="E228" s="10">
        <f t="shared" si="446"/>
        <v>33</v>
      </c>
      <c r="F228" s="10">
        <f t="shared" si="446"/>
        <v>63</v>
      </c>
      <c r="G228" s="10">
        <f t="shared" si="446"/>
        <v>119</v>
      </c>
      <c r="H228" s="10">
        <f t="shared" si="446"/>
        <v>320</v>
      </c>
      <c r="I228" s="10">
        <f t="shared" si="446"/>
        <v>104</v>
      </c>
      <c r="J228" s="10">
        <f t="shared" si="446"/>
        <v>116</v>
      </c>
      <c r="K228" s="10">
        <f t="shared" si="446"/>
        <v>182</v>
      </c>
      <c r="L228" s="10">
        <f t="shared" si="446"/>
        <v>62</v>
      </c>
      <c r="M228" s="10">
        <f t="shared" si="446"/>
        <v>42</v>
      </c>
      <c r="N228" s="10">
        <f t="shared" si="446"/>
        <v>138</v>
      </c>
      <c r="O228" s="10">
        <f t="shared" si="446"/>
        <v>128</v>
      </c>
      <c r="P228" s="10">
        <f t="shared" si="446"/>
        <v>184</v>
      </c>
      <c r="Q228" s="10">
        <f t="shared" si="446"/>
        <v>15</v>
      </c>
      <c r="R228" s="10">
        <f t="shared" si="446"/>
        <v>13</v>
      </c>
      <c r="S228" s="10">
        <f t="shared" si="446"/>
        <v>11</v>
      </c>
      <c r="T228" s="57" t="str">
        <f>"Σ: "&amp;SUM(C228:S228)</f>
        <v>Σ: 1566</v>
      </c>
      <c r="U228" s="58"/>
    </row>
    <row r="229" spans="1:24" s="59" customFormat="1" ht="15.6" customHeight="1" thickBot="1" x14ac:dyDescent="0.25">
      <c r="A229" s="74" t="s">
        <v>13</v>
      </c>
      <c r="B229" s="70"/>
      <c r="C229" s="11">
        <f t="shared" ref="C229:R229" si="447">SUMIF($B6:$B227,"l. wsiad.",C6:C227)</f>
        <v>370</v>
      </c>
      <c r="D229" s="12">
        <f t="shared" si="447"/>
        <v>366</v>
      </c>
      <c r="E229" s="12">
        <f t="shared" si="447"/>
        <v>149</v>
      </c>
      <c r="F229" s="12">
        <f t="shared" si="447"/>
        <v>162</v>
      </c>
      <c r="G229" s="12">
        <f t="shared" si="447"/>
        <v>108</v>
      </c>
      <c r="H229" s="12">
        <f t="shared" si="447"/>
        <v>166</v>
      </c>
      <c r="I229" s="12">
        <f t="shared" si="447"/>
        <v>138</v>
      </c>
      <c r="J229" s="12">
        <f t="shared" si="447"/>
        <v>25</v>
      </c>
      <c r="K229" s="12">
        <f t="shared" si="447"/>
        <v>63</v>
      </c>
      <c r="L229" s="12">
        <f t="shared" si="447"/>
        <v>9</v>
      </c>
      <c r="M229" s="12">
        <f t="shared" si="447"/>
        <v>6</v>
      </c>
      <c r="N229" s="12">
        <f t="shared" si="447"/>
        <v>4</v>
      </c>
      <c r="O229" s="12">
        <f t="shared" si="447"/>
        <v>0</v>
      </c>
      <c r="P229" s="12">
        <f t="shared" si="447"/>
        <v>0</v>
      </c>
      <c r="Q229" s="12">
        <f t="shared" si="447"/>
        <v>0</v>
      </c>
      <c r="R229" s="12">
        <f t="shared" si="447"/>
        <v>0</v>
      </c>
      <c r="S229" s="14"/>
      <c r="T229" s="60" t="str">
        <f>"Σ: "&amp;SUM(C229:S229)</f>
        <v>Σ: 1566</v>
      </c>
      <c r="U229" s="15"/>
    </row>
    <row r="230" spans="1:24" x14ac:dyDescent="0.2">
      <c r="A230" s="59"/>
      <c r="B230" s="59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71"/>
      <c r="U230" s="59"/>
      <c r="V230" s="59"/>
      <c r="W230" s="59"/>
      <c r="X230" s="59"/>
    </row>
    <row r="231" spans="1:24" x14ac:dyDescent="0.2">
      <c r="A231" s="59"/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72"/>
      <c r="U231" s="72"/>
      <c r="V231" s="59"/>
      <c r="W231" s="59"/>
      <c r="X231" s="59"/>
    </row>
    <row r="232" spans="1:24" x14ac:dyDescent="0.2">
      <c r="A232" s="59"/>
      <c r="B232" s="59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</row>
    <row r="233" spans="1:24" x14ac:dyDescent="0.2">
      <c r="A233" s="59"/>
      <c r="B233" s="59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</row>
    <row r="234" spans="1:24" x14ac:dyDescent="0.2">
      <c r="A234" s="59"/>
      <c r="B234" s="59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</row>
    <row r="235" spans="1:24" x14ac:dyDescent="0.2">
      <c r="A235" s="59"/>
      <c r="B235" s="59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</row>
    <row r="236" spans="1:24" x14ac:dyDescent="0.2">
      <c r="A236" s="59"/>
      <c r="B236" s="59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</row>
    <row r="237" spans="1:24" x14ac:dyDescent="0.2">
      <c r="A237" s="59"/>
      <c r="B237" s="59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</row>
    <row r="238" spans="1:24" x14ac:dyDescent="0.2">
      <c r="A238" s="59"/>
      <c r="B238" s="59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</row>
    <row r="239" spans="1:24" x14ac:dyDescent="0.2">
      <c r="A239" s="59"/>
      <c r="B239" s="59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</row>
    <row r="240" spans="1:24" x14ac:dyDescent="0.2">
      <c r="A240" s="59"/>
      <c r="B240" s="59"/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</row>
    <row r="241" spans="1:24" x14ac:dyDescent="0.2">
      <c r="A241" s="59"/>
      <c r="B241" s="59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</row>
  </sheetData>
  <sheetProtection selectLockedCells="1" selectUnlockedCells="1"/>
  <mergeCells count="37">
    <mergeCell ref="A212:A214"/>
    <mergeCell ref="A218:A220"/>
    <mergeCell ref="A182:A184"/>
    <mergeCell ref="A188:A190"/>
    <mergeCell ref="A194:A196"/>
    <mergeCell ref="A200:A202"/>
    <mergeCell ref="A206:A208"/>
    <mergeCell ref="A164:A166"/>
    <mergeCell ref="A170:A172"/>
    <mergeCell ref="A176:A178"/>
    <mergeCell ref="A224:A226"/>
    <mergeCell ref="A14:A16"/>
    <mergeCell ref="A20:A22"/>
    <mergeCell ref="A26:A28"/>
    <mergeCell ref="A32:A34"/>
    <mergeCell ref="A38:A40"/>
    <mergeCell ref="A44:A46"/>
    <mergeCell ref="A50:A52"/>
    <mergeCell ref="A56:A58"/>
    <mergeCell ref="A62:A64"/>
    <mergeCell ref="A68:A70"/>
    <mergeCell ref="A74:A76"/>
    <mergeCell ref="A80:A82"/>
    <mergeCell ref="A8:A10"/>
    <mergeCell ref="A140:A142"/>
    <mergeCell ref="A146:A148"/>
    <mergeCell ref="A152:A154"/>
    <mergeCell ref="A158:A160"/>
    <mergeCell ref="A86:A88"/>
    <mergeCell ref="A92:A94"/>
    <mergeCell ref="A98:A100"/>
    <mergeCell ref="A104:A106"/>
    <mergeCell ref="A128:A130"/>
    <mergeCell ref="A134:A136"/>
    <mergeCell ref="A110:A112"/>
    <mergeCell ref="A116:A118"/>
    <mergeCell ref="A122:A124"/>
  </mergeCells>
  <conditionalFormatting sqref="T8:T227">
    <cfRule type="expression" dxfId="1385" priority="1078" stopIfTrue="1">
      <formula>AE8</formula>
    </cfRule>
  </conditionalFormatting>
  <conditionalFormatting sqref="T140:T143">
    <cfRule type="expression" dxfId="1384" priority="377" stopIfTrue="1">
      <formula>AE140</formula>
    </cfRule>
  </conditionalFormatting>
  <conditionalFormatting sqref="T140:T143">
    <cfRule type="expression" dxfId="1383" priority="374" stopIfTrue="1">
      <formula>AE140</formula>
    </cfRule>
  </conditionalFormatting>
  <conditionalFormatting sqref="T140:T143">
    <cfRule type="expression" dxfId="1382" priority="372" stopIfTrue="1">
      <formula>AE140</formula>
    </cfRule>
  </conditionalFormatting>
  <conditionalFormatting sqref="T146:T149">
    <cfRule type="expression" dxfId="1381" priority="370" stopIfTrue="1">
      <formula>AE146</formula>
    </cfRule>
  </conditionalFormatting>
  <conditionalFormatting sqref="T146:T149">
    <cfRule type="expression" dxfId="1380" priority="367" stopIfTrue="1">
      <formula>AE146</formula>
    </cfRule>
  </conditionalFormatting>
  <conditionalFormatting sqref="T146:T149">
    <cfRule type="expression" dxfId="1379" priority="365" stopIfTrue="1">
      <formula>AE146</formula>
    </cfRule>
  </conditionalFormatting>
  <conditionalFormatting sqref="T152:T155">
    <cfRule type="expression" dxfId="1378" priority="363" stopIfTrue="1">
      <formula>AE152</formula>
    </cfRule>
  </conditionalFormatting>
  <conditionalFormatting sqref="T152:T155">
    <cfRule type="expression" dxfId="1377" priority="360" stopIfTrue="1">
      <formula>AE152</formula>
    </cfRule>
  </conditionalFormatting>
  <conditionalFormatting sqref="T152:T155">
    <cfRule type="expression" dxfId="1376" priority="358" stopIfTrue="1">
      <formula>AE152</formula>
    </cfRule>
  </conditionalFormatting>
  <conditionalFormatting sqref="T158:T161">
    <cfRule type="expression" dxfId="1375" priority="356" stopIfTrue="1">
      <formula>AE158</formula>
    </cfRule>
  </conditionalFormatting>
  <conditionalFormatting sqref="T158:T161">
    <cfRule type="expression" dxfId="1374" priority="353" stopIfTrue="1">
      <formula>AE158</formula>
    </cfRule>
  </conditionalFormatting>
  <conditionalFormatting sqref="T158:T161">
    <cfRule type="expression" dxfId="1373" priority="351" stopIfTrue="1">
      <formula>AE158</formula>
    </cfRule>
  </conditionalFormatting>
  <conditionalFormatting sqref="T164:T167">
    <cfRule type="expression" dxfId="1372" priority="349" stopIfTrue="1">
      <formula>AE164</formula>
    </cfRule>
  </conditionalFormatting>
  <conditionalFormatting sqref="T164:T167">
    <cfRule type="expression" dxfId="1371" priority="346" stopIfTrue="1">
      <formula>AE164</formula>
    </cfRule>
  </conditionalFormatting>
  <conditionalFormatting sqref="T164:T167">
    <cfRule type="expression" dxfId="1370" priority="344" stopIfTrue="1">
      <formula>AE164</formula>
    </cfRule>
  </conditionalFormatting>
  <conditionalFormatting sqref="T170:T173">
    <cfRule type="expression" dxfId="1369" priority="342" stopIfTrue="1">
      <formula>AE170</formula>
    </cfRule>
  </conditionalFormatting>
  <conditionalFormatting sqref="T170:T173">
    <cfRule type="expression" dxfId="1368" priority="339" stopIfTrue="1">
      <formula>AE170</formula>
    </cfRule>
  </conditionalFormatting>
  <conditionalFormatting sqref="T170:T173">
    <cfRule type="expression" dxfId="1367" priority="337" stopIfTrue="1">
      <formula>AE170</formula>
    </cfRule>
  </conditionalFormatting>
  <conditionalFormatting sqref="T176:T221">
    <cfRule type="expression" dxfId="1366" priority="335" stopIfTrue="1">
      <formula>AE176</formula>
    </cfRule>
  </conditionalFormatting>
  <conditionalFormatting sqref="T176:T221">
    <cfRule type="expression" dxfId="1365" priority="332" stopIfTrue="1">
      <formula>AE176</formula>
    </cfRule>
  </conditionalFormatting>
  <conditionalFormatting sqref="T176:T221">
    <cfRule type="expression" dxfId="1364" priority="330" stopIfTrue="1">
      <formula>AE176</formula>
    </cfRule>
  </conditionalFormatting>
  <conditionalFormatting sqref="T224:T227">
    <cfRule type="expression" dxfId="1363" priority="328" stopIfTrue="1">
      <formula>AE224</formula>
    </cfRule>
  </conditionalFormatting>
  <conditionalFormatting sqref="T224:T227">
    <cfRule type="expression" dxfId="1362" priority="325" stopIfTrue="1">
      <formula>AE224</formula>
    </cfRule>
  </conditionalFormatting>
  <conditionalFormatting sqref="T224:T227">
    <cfRule type="expression" dxfId="1361" priority="323" stopIfTrue="1">
      <formula>AE224</formula>
    </cfRule>
  </conditionalFormatting>
  <conditionalFormatting sqref="C8:S8 C116:S116 C146:S146 C128:S128 C110:S110 C122:S122 C134:S134 C140:S140 C152:S152 C158:S158 C164:S164 C170:S170 C176:S176 C224:S224">
    <cfRule type="cellIs" dxfId="1360" priority="1102" stopIfTrue="1" operator="equal">
      <formula>$U8</formula>
    </cfRule>
  </conditionalFormatting>
  <conditionalFormatting sqref="T152:T155">
    <cfRule type="expression" dxfId="1359" priority="230" stopIfTrue="1">
      <formula>AE152</formula>
    </cfRule>
  </conditionalFormatting>
  <conditionalFormatting sqref="T152:T155">
    <cfRule type="expression" dxfId="1358" priority="229" stopIfTrue="1">
      <formula>AE152</formula>
    </cfRule>
  </conditionalFormatting>
  <conditionalFormatting sqref="T152:T155">
    <cfRule type="expression" dxfId="1357" priority="228" stopIfTrue="1">
      <formula>AE152</formula>
    </cfRule>
  </conditionalFormatting>
  <conditionalFormatting sqref="T158:T161">
    <cfRule type="expression" dxfId="1356" priority="227" stopIfTrue="1">
      <formula>AE158</formula>
    </cfRule>
  </conditionalFormatting>
  <conditionalFormatting sqref="T158:T161">
    <cfRule type="expression" dxfId="1355" priority="226" stopIfTrue="1">
      <formula>AE158</formula>
    </cfRule>
  </conditionalFormatting>
  <conditionalFormatting sqref="T158:T161">
    <cfRule type="expression" dxfId="1354" priority="225" stopIfTrue="1">
      <formula>AE158</formula>
    </cfRule>
  </conditionalFormatting>
  <conditionalFormatting sqref="T164:T167">
    <cfRule type="expression" dxfId="1353" priority="224" stopIfTrue="1">
      <formula>AE164</formula>
    </cfRule>
  </conditionalFormatting>
  <conditionalFormatting sqref="T164:T167">
    <cfRule type="expression" dxfId="1352" priority="223" stopIfTrue="1">
      <formula>AE164</formula>
    </cfRule>
  </conditionalFormatting>
  <conditionalFormatting sqref="T164:T167">
    <cfRule type="expression" dxfId="1351" priority="222" stopIfTrue="1">
      <formula>AE164</formula>
    </cfRule>
  </conditionalFormatting>
  <conditionalFormatting sqref="T170:T173">
    <cfRule type="expression" dxfId="1350" priority="221" stopIfTrue="1">
      <formula>AE170</formula>
    </cfRule>
  </conditionalFormatting>
  <conditionalFormatting sqref="T170:T173">
    <cfRule type="expression" dxfId="1349" priority="220" stopIfTrue="1">
      <formula>AE170</formula>
    </cfRule>
  </conditionalFormatting>
  <conditionalFormatting sqref="T170:T173">
    <cfRule type="expression" dxfId="1348" priority="219" stopIfTrue="1">
      <formula>AE170</formula>
    </cfRule>
  </conditionalFormatting>
  <conditionalFormatting sqref="T176:T221">
    <cfRule type="expression" dxfId="1347" priority="218" stopIfTrue="1">
      <formula>AE176</formula>
    </cfRule>
  </conditionalFormatting>
  <conditionalFormatting sqref="T176:T221">
    <cfRule type="expression" dxfId="1346" priority="217" stopIfTrue="1">
      <formula>AE176</formula>
    </cfRule>
  </conditionalFormatting>
  <conditionalFormatting sqref="T176:T221">
    <cfRule type="expression" dxfId="1345" priority="216" stopIfTrue="1">
      <formula>AE176</formula>
    </cfRule>
  </conditionalFormatting>
  <conditionalFormatting sqref="T224:T227">
    <cfRule type="expression" dxfId="1344" priority="215" stopIfTrue="1">
      <formula>AE224</formula>
    </cfRule>
  </conditionalFormatting>
  <conditionalFormatting sqref="T224:T227">
    <cfRule type="expression" dxfId="1343" priority="214" stopIfTrue="1">
      <formula>AE224</formula>
    </cfRule>
  </conditionalFormatting>
  <conditionalFormatting sqref="T224:T227">
    <cfRule type="expression" dxfId="1342" priority="213" stopIfTrue="1">
      <formula>AE224</formula>
    </cfRule>
  </conditionalFormatting>
  <conditionalFormatting sqref="T14:T17">
    <cfRule type="expression" dxfId="1341" priority="212" stopIfTrue="1">
      <formula>AE14</formula>
    </cfRule>
  </conditionalFormatting>
  <conditionalFormatting sqref="T14:T17">
    <cfRule type="expression" dxfId="1340" priority="211" stopIfTrue="1">
      <formula>AE14</formula>
    </cfRule>
  </conditionalFormatting>
  <conditionalFormatting sqref="T14:T17">
    <cfRule type="expression" dxfId="1339" priority="210" stopIfTrue="1">
      <formula>AE14</formula>
    </cfRule>
  </conditionalFormatting>
  <conditionalFormatting sqref="T20:T23">
    <cfRule type="expression" dxfId="1338" priority="209" stopIfTrue="1">
      <formula>AE20</formula>
    </cfRule>
  </conditionalFormatting>
  <conditionalFormatting sqref="T20:T23">
    <cfRule type="expression" dxfId="1337" priority="208" stopIfTrue="1">
      <formula>AE20</formula>
    </cfRule>
  </conditionalFormatting>
  <conditionalFormatting sqref="T20:T23">
    <cfRule type="expression" dxfId="1336" priority="207" stopIfTrue="1">
      <formula>AE20</formula>
    </cfRule>
  </conditionalFormatting>
  <conditionalFormatting sqref="T26:T29">
    <cfRule type="expression" dxfId="1335" priority="206" stopIfTrue="1">
      <formula>AE26</formula>
    </cfRule>
  </conditionalFormatting>
  <conditionalFormatting sqref="T26:T29">
    <cfRule type="expression" dxfId="1334" priority="205" stopIfTrue="1">
      <formula>AE26</formula>
    </cfRule>
  </conditionalFormatting>
  <conditionalFormatting sqref="T26:T29">
    <cfRule type="expression" dxfId="1333" priority="204" stopIfTrue="1">
      <formula>AE26</formula>
    </cfRule>
  </conditionalFormatting>
  <conditionalFormatting sqref="T32:T35">
    <cfRule type="expression" dxfId="1332" priority="203" stopIfTrue="1">
      <formula>AE32</formula>
    </cfRule>
  </conditionalFormatting>
  <conditionalFormatting sqref="T32:T35">
    <cfRule type="expression" dxfId="1331" priority="202" stopIfTrue="1">
      <formula>AE32</formula>
    </cfRule>
  </conditionalFormatting>
  <conditionalFormatting sqref="T32:T35">
    <cfRule type="expression" dxfId="1330" priority="201" stopIfTrue="1">
      <formula>AE32</formula>
    </cfRule>
  </conditionalFormatting>
  <conditionalFormatting sqref="T38:T41">
    <cfRule type="expression" dxfId="1329" priority="200" stopIfTrue="1">
      <formula>AE38</formula>
    </cfRule>
  </conditionalFormatting>
  <conditionalFormatting sqref="T38:T41">
    <cfRule type="expression" dxfId="1328" priority="199" stopIfTrue="1">
      <formula>AE38</formula>
    </cfRule>
  </conditionalFormatting>
  <conditionalFormatting sqref="T38:T41">
    <cfRule type="expression" dxfId="1327" priority="198" stopIfTrue="1">
      <formula>AE38</formula>
    </cfRule>
  </conditionalFormatting>
  <conditionalFormatting sqref="T44:T47">
    <cfRule type="expression" dxfId="1326" priority="197" stopIfTrue="1">
      <formula>AE44</formula>
    </cfRule>
  </conditionalFormatting>
  <conditionalFormatting sqref="T44:T47">
    <cfRule type="expression" dxfId="1325" priority="196" stopIfTrue="1">
      <formula>AE44</formula>
    </cfRule>
  </conditionalFormatting>
  <conditionalFormatting sqref="T44:T47">
    <cfRule type="expression" dxfId="1324" priority="195" stopIfTrue="1">
      <formula>AE44</formula>
    </cfRule>
  </conditionalFormatting>
  <conditionalFormatting sqref="T50:T53">
    <cfRule type="expression" dxfId="1323" priority="194" stopIfTrue="1">
      <formula>AE50</formula>
    </cfRule>
  </conditionalFormatting>
  <conditionalFormatting sqref="T50:T53">
    <cfRule type="expression" dxfId="1322" priority="193" stopIfTrue="1">
      <formula>AE50</formula>
    </cfRule>
  </conditionalFormatting>
  <conditionalFormatting sqref="T50:T53">
    <cfRule type="expression" dxfId="1321" priority="192" stopIfTrue="1">
      <formula>AE50</formula>
    </cfRule>
  </conditionalFormatting>
  <conditionalFormatting sqref="T56:T59">
    <cfRule type="expression" dxfId="1320" priority="191" stopIfTrue="1">
      <formula>AE56</formula>
    </cfRule>
  </conditionalFormatting>
  <conditionalFormatting sqref="T56:T59">
    <cfRule type="expression" dxfId="1319" priority="190" stopIfTrue="1">
      <formula>AE56</formula>
    </cfRule>
  </conditionalFormatting>
  <conditionalFormatting sqref="T56:T59">
    <cfRule type="expression" dxfId="1318" priority="189" stopIfTrue="1">
      <formula>AE56</formula>
    </cfRule>
  </conditionalFormatting>
  <conditionalFormatting sqref="C14:S14 C20:S20 C32:S32 C38:S38 C44:S44 C50:S50 C26:S26 C56:S56">
    <cfRule type="cellIs" dxfId="1317" priority="188" stopIfTrue="1" operator="equal">
      <formula>$U14</formula>
    </cfRule>
  </conditionalFormatting>
  <conditionalFormatting sqref="T26:T29">
    <cfRule type="expression" dxfId="1316" priority="187" stopIfTrue="1">
      <formula>AE26</formula>
    </cfRule>
  </conditionalFormatting>
  <conditionalFormatting sqref="T26:T29">
    <cfRule type="expression" dxfId="1315" priority="186" stopIfTrue="1">
      <formula>AE26</formula>
    </cfRule>
  </conditionalFormatting>
  <conditionalFormatting sqref="T26:T29">
    <cfRule type="expression" dxfId="1314" priority="185" stopIfTrue="1">
      <formula>AE26</formula>
    </cfRule>
  </conditionalFormatting>
  <conditionalFormatting sqref="T32:T35">
    <cfRule type="expression" dxfId="1313" priority="184" stopIfTrue="1">
      <formula>AE32</formula>
    </cfRule>
  </conditionalFormatting>
  <conditionalFormatting sqref="T32:T35">
    <cfRule type="expression" dxfId="1312" priority="183" stopIfTrue="1">
      <formula>AE32</formula>
    </cfRule>
  </conditionalFormatting>
  <conditionalFormatting sqref="T32:T35">
    <cfRule type="expression" dxfId="1311" priority="182" stopIfTrue="1">
      <formula>AE32</formula>
    </cfRule>
  </conditionalFormatting>
  <conditionalFormatting sqref="T38:T41">
    <cfRule type="expression" dxfId="1310" priority="181" stopIfTrue="1">
      <formula>AE38</formula>
    </cfRule>
  </conditionalFormatting>
  <conditionalFormatting sqref="T38:T41">
    <cfRule type="expression" dxfId="1309" priority="180" stopIfTrue="1">
      <formula>AE38</formula>
    </cfRule>
  </conditionalFormatting>
  <conditionalFormatting sqref="T38:T41">
    <cfRule type="expression" dxfId="1308" priority="179" stopIfTrue="1">
      <formula>AE38</formula>
    </cfRule>
  </conditionalFormatting>
  <conditionalFormatting sqref="T44:T47">
    <cfRule type="expression" dxfId="1307" priority="178" stopIfTrue="1">
      <formula>AE44</formula>
    </cfRule>
  </conditionalFormatting>
  <conditionalFormatting sqref="T44:T47">
    <cfRule type="expression" dxfId="1306" priority="177" stopIfTrue="1">
      <formula>AE44</formula>
    </cfRule>
  </conditionalFormatting>
  <conditionalFormatting sqref="T44:T47">
    <cfRule type="expression" dxfId="1305" priority="176" stopIfTrue="1">
      <formula>AE44</formula>
    </cfRule>
  </conditionalFormatting>
  <conditionalFormatting sqref="T50:T53">
    <cfRule type="expression" dxfId="1304" priority="175" stopIfTrue="1">
      <formula>AE50</formula>
    </cfRule>
  </conditionalFormatting>
  <conditionalFormatting sqref="T50:T53">
    <cfRule type="expression" dxfId="1303" priority="174" stopIfTrue="1">
      <formula>AE50</formula>
    </cfRule>
  </conditionalFormatting>
  <conditionalFormatting sqref="T50:T53">
    <cfRule type="expression" dxfId="1302" priority="173" stopIfTrue="1">
      <formula>AE50</formula>
    </cfRule>
  </conditionalFormatting>
  <conditionalFormatting sqref="T56:T59">
    <cfRule type="expression" dxfId="1301" priority="172" stopIfTrue="1">
      <formula>AE56</formula>
    </cfRule>
  </conditionalFormatting>
  <conditionalFormatting sqref="T56:T59">
    <cfRule type="expression" dxfId="1300" priority="171" stopIfTrue="1">
      <formula>AE56</formula>
    </cfRule>
  </conditionalFormatting>
  <conditionalFormatting sqref="T56:T59">
    <cfRule type="expression" dxfId="1299" priority="170" stopIfTrue="1">
      <formula>AE56</formula>
    </cfRule>
  </conditionalFormatting>
  <conditionalFormatting sqref="T62:T65">
    <cfRule type="expression" dxfId="1298" priority="169" stopIfTrue="1">
      <formula>AE62</formula>
    </cfRule>
  </conditionalFormatting>
  <conditionalFormatting sqref="T62:T65">
    <cfRule type="expression" dxfId="1297" priority="168" stopIfTrue="1">
      <formula>AE62</formula>
    </cfRule>
  </conditionalFormatting>
  <conditionalFormatting sqref="T62:T65">
    <cfRule type="expression" dxfId="1296" priority="167" stopIfTrue="1">
      <formula>AE62</formula>
    </cfRule>
  </conditionalFormatting>
  <conditionalFormatting sqref="T68:T71">
    <cfRule type="expression" dxfId="1295" priority="166" stopIfTrue="1">
      <formula>AE68</formula>
    </cfRule>
  </conditionalFormatting>
  <conditionalFormatting sqref="T68:T71">
    <cfRule type="expression" dxfId="1294" priority="165" stopIfTrue="1">
      <formula>AE68</formula>
    </cfRule>
  </conditionalFormatting>
  <conditionalFormatting sqref="T68:T71">
    <cfRule type="expression" dxfId="1293" priority="164" stopIfTrue="1">
      <formula>AE68</formula>
    </cfRule>
  </conditionalFormatting>
  <conditionalFormatting sqref="T74:T77">
    <cfRule type="expression" dxfId="1292" priority="163" stopIfTrue="1">
      <formula>AE74</formula>
    </cfRule>
  </conditionalFormatting>
  <conditionalFormatting sqref="T74:T77">
    <cfRule type="expression" dxfId="1291" priority="162" stopIfTrue="1">
      <formula>AE74</formula>
    </cfRule>
  </conditionalFormatting>
  <conditionalFormatting sqref="T74:T77">
    <cfRule type="expression" dxfId="1290" priority="161" stopIfTrue="1">
      <formula>AE74</formula>
    </cfRule>
  </conditionalFormatting>
  <conditionalFormatting sqref="T80:T83">
    <cfRule type="expression" dxfId="1289" priority="160" stopIfTrue="1">
      <formula>AE80</formula>
    </cfRule>
  </conditionalFormatting>
  <conditionalFormatting sqref="T80:T83">
    <cfRule type="expression" dxfId="1288" priority="159" stopIfTrue="1">
      <formula>AE80</formula>
    </cfRule>
  </conditionalFormatting>
  <conditionalFormatting sqref="T80:T83">
    <cfRule type="expression" dxfId="1287" priority="158" stopIfTrue="1">
      <formula>AE80</formula>
    </cfRule>
  </conditionalFormatting>
  <conditionalFormatting sqref="T86:T89">
    <cfRule type="expression" dxfId="1286" priority="157" stopIfTrue="1">
      <formula>AE86</formula>
    </cfRule>
  </conditionalFormatting>
  <conditionalFormatting sqref="T86:T89">
    <cfRule type="expression" dxfId="1285" priority="156" stopIfTrue="1">
      <formula>AE86</formula>
    </cfRule>
  </conditionalFormatting>
  <conditionalFormatting sqref="T86:T89">
    <cfRule type="expression" dxfId="1284" priority="155" stopIfTrue="1">
      <formula>AE86</formula>
    </cfRule>
  </conditionalFormatting>
  <conditionalFormatting sqref="T92:T95">
    <cfRule type="expression" dxfId="1283" priority="154" stopIfTrue="1">
      <formula>AE92</formula>
    </cfRule>
  </conditionalFormatting>
  <conditionalFormatting sqref="T92:T95">
    <cfRule type="expression" dxfId="1282" priority="153" stopIfTrue="1">
      <formula>AE92</formula>
    </cfRule>
  </conditionalFormatting>
  <conditionalFormatting sqref="T92:T95">
    <cfRule type="expression" dxfId="1281" priority="152" stopIfTrue="1">
      <formula>AE92</formula>
    </cfRule>
  </conditionalFormatting>
  <conditionalFormatting sqref="T98:T101">
    <cfRule type="expression" dxfId="1280" priority="151" stopIfTrue="1">
      <formula>AE98</formula>
    </cfRule>
  </conditionalFormatting>
  <conditionalFormatting sqref="T98:T101">
    <cfRule type="expression" dxfId="1279" priority="150" stopIfTrue="1">
      <formula>AE98</formula>
    </cfRule>
  </conditionalFormatting>
  <conditionalFormatting sqref="T98:T101">
    <cfRule type="expression" dxfId="1278" priority="149" stopIfTrue="1">
      <formula>AE98</formula>
    </cfRule>
  </conditionalFormatting>
  <conditionalFormatting sqref="T104:T107">
    <cfRule type="expression" dxfId="1277" priority="148" stopIfTrue="1">
      <formula>AE104</formula>
    </cfRule>
  </conditionalFormatting>
  <conditionalFormatting sqref="T104:T107">
    <cfRule type="expression" dxfId="1276" priority="147" stopIfTrue="1">
      <formula>AE104</formula>
    </cfRule>
  </conditionalFormatting>
  <conditionalFormatting sqref="T104:T107">
    <cfRule type="expression" dxfId="1275" priority="146" stopIfTrue="1">
      <formula>AE104</formula>
    </cfRule>
  </conditionalFormatting>
  <conditionalFormatting sqref="C62:S62 C68:S68 C74:S74 C80:S80 C86:S86 C92:S92 C98:S98 C104:S104">
    <cfRule type="cellIs" dxfId="1274" priority="145" stopIfTrue="1" operator="equal">
      <formula>$U62</formula>
    </cfRule>
  </conditionalFormatting>
  <conditionalFormatting sqref="T74:T77">
    <cfRule type="expression" dxfId="1273" priority="144" stopIfTrue="1">
      <formula>AE74</formula>
    </cfRule>
  </conditionalFormatting>
  <conditionalFormatting sqref="T74:T77">
    <cfRule type="expression" dxfId="1272" priority="143" stopIfTrue="1">
      <formula>AE74</formula>
    </cfRule>
  </conditionalFormatting>
  <conditionalFormatting sqref="T74:T77">
    <cfRule type="expression" dxfId="1271" priority="142" stopIfTrue="1">
      <formula>AE74</formula>
    </cfRule>
  </conditionalFormatting>
  <conditionalFormatting sqref="T80:T83">
    <cfRule type="expression" dxfId="1270" priority="141" stopIfTrue="1">
      <formula>AE80</formula>
    </cfRule>
  </conditionalFormatting>
  <conditionalFormatting sqref="T80:T83">
    <cfRule type="expression" dxfId="1269" priority="140" stopIfTrue="1">
      <formula>AE80</formula>
    </cfRule>
  </conditionalFormatting>
  <conditionalFormatting sqref="T80:T83">
    <cfRule type="expression" dxfId="1268" priority="139" stopIfTrue="1">
      <formula>AE80</formula>
    </cfRule>
  </conditionalFormatting>
  <conditionalFormatting sqref="T86:T89">
    <cfRule type="expression" dxfId="1267" priority="138" stopIfTrue="1">
      <formula>AE86</formula>
    </cfRule>
  </conditionalFormatting>
  <conditionalFormatting sqref="T86:T89">
    <cfRule type="expression" dxfId="1266" priority="137" stopIfTrue="1">
      <formula>AE86</formula>
    </cfRule>
  </conditionalFormatting>
  <conditionalFormatting sqref="T86:T89">
    <cfRule type="expression" dxfId="1265" priority="136" stopIfTrue="1">
      <formula>AE86</formula>
    </cfRule>
  </conditionalFormatting>
  <conditionalFormatting sqref="T92:T95">
    <cfRule type="expression" dxfId="1264" priority="135" stopIfTrue="1">
      <formula>AE92</formula>
    </cfRule>
  </conditionalFormatting>
  <conditionalFormatting sqref="T92:T95">
    <cfRule type="expression" dxfId="1263" priority="134" stopIfTrue="1">
      <formula>AE92</formula>
    </cfRule>
  </conditionalFormatting>
  <conditionalFormatting sqref="T92:T95">
    <cfRule type="expression" dxfId="1262" priority="133" stopIfTrue="1">
      <formula>AE92</formula>
    </cfRule>
  </conditionalFormatting>
  <conditionalFormatting sqref="T98:T101">
    <cfRule type="expression" dxfId="1261" priority="132" stopIfTrue="1">
      <formula>AE98</formula>
    </cfRule>
  </conditionalFormatting>
  <conditionalFormatting sqref="T98:T101">
    <cfRule type="expression" dxfId="1260" priority="131" stopIfTrue="1">
      <formula>AE98</formula>
    </cfRule>
  </conditionalFormatting>
  <conditionalFormatting sqref="T98:T101">
    <cfRule type="expression" dxfId="1259" priority="130" stopIfTrue="1">
      <formula>AE98</formula>
    </cfRule>
  </conditionalFormatting>
  <conditionalFormatting sqref="T104:T107">
    <cfRule type="expression" dxfId="1258" priority="129" stopIfTrue="1">
      <formula>AE104</formula>
    </cfRule>
  </conditionalFormatting>
  <conditionalFormatting sqref="T104:T107">
    <cfRule type="expression" dxfId="1257" priority="128" stopIfTrue="1">
      <formula>AE104</formula>
    </cfRule>
  </conditionalFormatting>
  <conditionalFormatting sqref="T104:T107">
    <cfRule type="expression" dxfId="1256" priority="127" stopIfTrue="1">
      <formula>AE104</formula>
    </cfRule>
  </conditionalFormatting>
  <conditionalFormatting sqref="T110:T113">
    <cfRule type="expression" dxfId="1255" priority="126" stopIfTrue="1">
      <formula>AE110</formula>
    </cfRule>
  </conditionalFormatting>
  <conditionalFormatting sqref="T110:T113">
    <cfRule type="expression" dxfId="1254" priority="125" stopIfTrue="1">
      <formula>AE110</formula>
    </cfRule>
  </conditionalFormatting>
  <conditionalFormatting sqref="T110:T113">
    <cfRule type="expression" dxfId="1253" priority="124" stopIfTrue="1">
      <formula>AE110</formula>
    </cfRule>
  </conditionalFormatting>
  <conditionalFormatting sqref="T116:T119">
    <cfRule type="expression" dxfId="1252" priority="123" stopIfTrue="1">
      <formula>AE116</formula>
    </cfRule>
  </conditionalFormatting>
  <conditionalFormatting sqref="T116:T119">
    <cfRule type="expression" dxfId="1251" priority="122" stopIfTrue="1">
      <formula>AE116</formula>
    </cfRule>
  </conditionalFormatting>
  <conditionalFormatting sqref="T116:T119">
    <cfRule type="expression" dxfId="1250" priority="121" stopIfTrue="1">
      <formula>AE116</formula>
    </cfRule>
  </conditionalFormatting>
  <conditionalFormatting sqref="T122:T125">
    <cfRule type="expression" dxfId="1249" priority="120" stopIfTrue="1">
      <formula>AE122</formula>
    </cfRule>
  </conditionalFormatting>
  <conditionalFormatting sqref="T122:T125">
    <cfRule type="expression" dxfId="1248" priority="119" stopIfTrue="1">
      <formula>AE122</formula>
    </cfRule>
  </conditionalFormatting>
  <conditionalFormatting sqref="T122:T125">
    <cfRule type="expression" dxfId="1247" priority="118" stopIfTrue="1">
      <formula>AE122</formula>
    </cfRule>
  </conditionalFormatting>
  <conditionalFormatting sqref="T128:T131">
    <cfRule type="expression" dxfId="1246" priority="117" stopIfTrue="1">
      <formula>AE128</formula>
    </cfRule>
  </conditionalFormatting>
  <conditionalFormatting sqref="T128:T131">
    <cfRule type="expression" dxfId="1245" priority="116" stopIfTrue="1">
      <formula>AE128</formula>
    </cfRule>
  </conditionalFormatting>
  <conditionalFormatting sqref="T128:T131">
    <cfRule type="expression" dxfId="1244" priority="115" stopIfTrue="1">
      <formula>AE128</formula>
    </cfRule>
  </conditionalFormatting>
  <conditionalFormatting sqref="T134:T137">
    <cfRule type="expression" dxfId="1243" priority="114" stopIfTrue="1">
      <formula>AE134</formula>
    </cfRule>
  </conditionalFormatting>
  <conditionalFormatting sqref="T134:T137">
    <cfRule type="expression" dxfId="1242" priority="113" stopIfTrue="1">
      <formula>AE134</formula>
    </cfRule>
  </conditionalFormatting>
  <conditionalFormatting sqref="T134:T137">
    <cfRule type="expression" dxfId="1241" priority="112" stopIfTrue="1">
      <formula>AE134</formula>
    </cfRule>
  </conditionalFormatting>
  <conditionalFormatting sqref="T140:T143">
    <cfRule type="expression" dxfId="1240" priority="111" stopIfTrue="1">
      <formula>AE140</formula>
    </cfRule>
  </conditionalFormatting>
  <conditionalFormatting sqref="T140:T143">
    <cfRule type="expression" dxfId="1239" priority="110" stopIfTrue="1">
      <formula>AE140</formula>
    </cfRule>
  </conditionalFormatting>
  <conditionalFormatting sqref="T140:T143">
    <cfRule type="expression" dxfId="1238" priority="109" stopIfTrue="1">
      <formula>AE140</formula>
    </cfRule>
  </conditionalFormatting>
  <conditionalFormatting sqref="T146:T149">
    <cfRule type="expression" dxfId="1237" priority="108" stopIfTrue="1">
      <formula>AE146</formula>
    </cfRule>
  </conditionalFormatting>
  <conditionalFormatting sqref="T146:T149">
    <cfRule type="expression" dxfId="1236" priority="107" stopIfTrue="1">
      <formula>AE146</formula>
    </cfRule>
  </conditionalFormatting>
  <conditionalFormatting sqref="T146:T149">
    <cfRule type="expression" dxfId="1235" priority="106" stopIfTrue="1">
      <formula>AE146</formula>
    </cfRule>
  </conditionalFormatting>
  <conditionalFormatting sqref="T152:T155">
    <cfRule type="expression" dxfId="1234" priority="105" stopIfTrue="1">
      <formula>AE152</formula>
    </cfRule>
  </conditionalFormatting>
  <conditionalFormatting sqref="T152:T155">
    <cfRule type="expression" dxfId="1233" priority="104" stopIfTrue="1">
      <formula>AE152</formula>
    </cfRule>
  </conditionalFormatting>
  <conditionalFormatting sqref="T152:T155">
    <cfRule type="expression" dxfId="1232" priority="103" stopIfTrue="1">
      <formula>AE152</formula>
    </cfRule>
  </conditionalFormatting>
  <conditionalFormatting sqref="T122:T125">
    <cfRule type="expression" dxfId="1231" priority="102" stopIfTrue="1">
      <formula>AE122</formula>
    </cfRule>
  </conditionalFormatting>
  <conditionalFormatting sqref="T122:T125">
    <cfRule type="expression" dxfId="1230" priority="101" stopIfTrue="1">
      <formula>AE122</formula>
    </cfRule>
  </conditionalFormatting>
  <conditionalFormatting sqref="T122:T125">
    <cfRule type="expression" dxfId="1229" priority="100" stopIfTrue="1">
      <formula>AE122</formula>
    </cfRule>
  </conditionalFormatting>
  <conditionalFormatting sqref="T128:T131">
    <cfRule type="expression" dxfId="1228" priority="99" stopIfTrue="1">
      <formula>AE128</formula>
    </cfRule>
  </conditionalFormatting>
  <conditionalFormatting sqref="T128:T131">
    <cfRule type="expression" dxfId="1227" priority="98" stopIfTrue="1">
      <formula>AE128</formula>
    </cfRule>
  </conditionalFormatting>
  <conditionalFormatting sqref="T128:T131">
    <cfRule type="expression" dxfId="1226" priority="97" stopIfTrue="1">
      <formula>AE128</formula>
    </cfRule>
  </conditionalFormatting>
  <conditionalFormatting sqref="T134:T137">
    <cfRule type="expression" dxfId="1225" priority="96" stopIfTrue="1">
      <formula>AE134</formula>
    </cfRule>
  </conditionalFormatting>
  <conditionalFormatting sqref="T134:T137">
    <cfRule type="expression" dxfId="1224" priority="95" stopIfTrue="1">
      <formula>AE134</formula>
    </cfRule>
  </conditionalFormatting>
  <conditionalFormatting sqref="T134:T137">
    <cfRule type="expression" dxfId="1223" priority="94" stopIfTrue="1">
      <formula>AE134</formula>
    </cfRule>
  </conditionalFormatting>
  <conditionalFormatting sqref="T140:T143">
    <cfRule type="expression" dxfId="1222" priority="93" stopIfTrue="1">
      <formula>AE140</formula>
    </cfRule>
  </conditionalFormatting>
  <conditionalFormatting sqref="T140:T143">
    <cfRule type="expression" dxfId="1221" priority="92" stopIfTrue="1">
      <formula>AE140</formula>
    </cfRule>
  </conditionalFormatting>
  <conditionalFormatting sqref="T140:T143">
    <cfRule type="expression" dxfId="1220" priority="91" stopIfTrue="1">
      <formula>AE140</formula>
    </cfRule>
  </conditionalFormatting>
  <conditionalFormatting sqref="T146:T149">
    <cfRule type="expression" dxfId="1219" priority="90" stopIfTrue="1">
      <formula>AE146</formula>
    </cfRule>
  </conditionalFormatting>
  <conditionalFormatting sqref="T146:T149">
    <cfRule type="expression" dxfId="1218" priority="89" stopIfTrue="1">
      <formula>AE146</formula>
    </cfRule>
  </conditionalFormatting>
  <conditionalFormatting sqref="T146:T149">
    <cfRule type="expression" dxfId="1217" priority="88" stopIfTrue="1">
      <formula>AE146</formula>
    </cfRule>
  </conditionalFormatting>
  <conditionalFormatting sqref="T152:T155">
    <cfRule type="expression" dxfId="1216" priority="87" stopIfTrue="1">
      <formula>AE152</formula>
    </cfRule>
  </conditionalFormatting>
  <conditionalFormatting sqref="T152:T155">
    <cfRule type="expression" dxfId="1215" priority="86" stopIfTrue="1">
      <formula>AE152</formula>
    </cfRule>
  </conditionalFormatting>
  <conditionalFormatting sqref="T152:T155">
    <cfRule type="expression" dxfId="1214" priority="85" stopIfTrue="1">
      <formula>AE152</formula>
    </cfRule>
  </conditionalFormatting>
  <conditionalFormatting sqref="T182:T221">
    <cfRule type="expression" dxfId="1213" priority="84" stopIfTrue="1">
      <formula>AE182</formula>
    </cfRule>
  </conditionalFormatting>
  <conditionalFormatting sqref="T182:T221">
    <cfRule type="expression" dxfId="1212" priority="83" stopIfTrue="1">
      <formula>AE182</formula>
    </cfRule>
  </conditionalFormatting>
  <conditionalFormatting sqref="T182:T221">
    <cfRule type="expression" dxfId="1211" priority="82" stopIfTrue="1">
      <formula>AE182</formula>
    </cfRule>
  </conditionalFormatting>
  <conditionalFormatting sqref="C182:S182">
    <cfRule type="cellIs" dxfId="1210" priority="81" stopIfTrue="1" operator="equal">
      <formula>$U182</formula>
    </cfRule>
  </conditionalFormatting>
  <conditionalFormatting sqref="T182:T221">
    <cfRule type="expression" dxfId="1209" priority="80" stopIfTrue="1">
      <formula>AE182</formula>
    </cfRule>
  </conditionalFormatting>
  <conditionalFormatting sqref="T182:T221">
    <cfRule type="expression" dxfId="1208" priority="79" stopIfTrue="1">
      <formula>AE182</formula>
    </cfRule>
  </conditionalFormatting>
  <conditionalFormatting sqref="T182:T221">
    <cfRule type="expression" dxfId="1207" priority="78" stopIfTrue="1">
      <formula>AE182</formula>
    </cfRule>
  </conditionalFormatting>
  <conditionalFormatting sqref="T188:T191">
    <cfRule type="expression" dxfId="1206" priority="77" stopIfTrue="1">
      <formula>AE188</formula>
    </cfRule>
  </conditionalFormatting>
  <conditionalFormatting sqref="T188:T191">
    <cfRule type="expression" dxfId="1205" priority="76" stopIfTrue="1">
      <formula>AE188</formula>
    </cfRule>
  </conditionalFormatting>
  <conditionalFormatting sqref="T188:T191">
    <cfRule type="expression" dxfId="1204" priority="75" stopIfTrue="1">
      <formula>AE188</formula>
    </cfRule>
  </conditionalFormatting>
  <conditionalFormatting sqref="C188:S188">
    <cfRule type="cellIs" dxfId="1203" priority="74" stopIfTrue="1" operator="equal">
      <formula>$U188</formula>
    </cfRule>
  </conditionalFormatting>
  <conditionalFormatting sqref="T188:T191">
    <cfRule type="expression" dxfId="1202" priority="73" stopIfTrue="1">
      <formula>AE188</formula>
    </cfRule>
  </conditionalFormatting>
  <conditionalFormatting sqref="T188:T191">
    <cfRule type="expression" dxfId="1201" priority="72" stopIfTrue="1">
      <formula>AE188</formula>
    </cfRule>
  </conditionalFormatting>
  <conditionalFormatting sqref="T188:T191">
    <cfRule type="expression" dxfId="1200" priority="71" stopIfTrue="1">
      <formula>AE188</formula>
    </cfRule>
  </conditionalFormatting>
  <conditionalFormatting sqref="T194:T197">
    <cfRule type="expression" dxfId="1199" priority="70" stopIfTrue="1">
      <formula>AE194</formula>
    </cfRule>
  </conditionalFormatting>
  <conditionalFormatting sqref="T194:T197">
    <cfRule type="expression" dxfId="1198" priority="69" stopIfTrue="1">
      <formula>AE194</formula>
    </cfRule>
  </conditionalFormatting>
  <conditionalFormatting sqref="T194:T197">
    <cfRule type="expression" dxfId="1197" priority="68" stopIfTrue="1">
      <formula>AE194</formula>
    </cfRule>
  </conditionalFormatting>
  <conditionalFormatting sqref="C194:S194">
    <cfRule type="cellIs" dxfId="1196" priority="67" stopIfTrue="1" operator="equal">
      <formula>$U194</formula>
    </cfRule>
  </conditionalFormatting>
  <conditionalFormatting sqref="T194:T197">
    <cfRule type="expression" dxfId="1195" priority="66" stopIfTrue="1">
      <formula>AE194</formula>
    </cfRule>
  </conditionalFormatting>
  <conditionalFormatting sqref="T194:T197">
    <cfRule type="expression" dxfId="1194" priority="65" stopIfTrue="1">
      <formula>AE194</formula>
    </cfRule>
  </conditionalFormatting>
  <conditionalFormatting sqref="T194:T197">
    <cfRule type="expression" dxfId="1193" priority="64" stopIfTrue="1">
      <formula>AE194</formula>
    </cfRule>
  </conditionalFormatting>
  <conditionalFormatting sqref="T200:T203">
    <cfRule type="expression" dxfId="1192" priority="63" stopIfTrue="1">
      <formula>AE200</formula>
    </cfRule>
  </conditionalFormatting>
  <conditionalFormatting sqref="T200:T203">
    <cfRule type="expression" dxfId="1191" priority="62" stopIfTrue="1">
      <formula>AE200</formula>
    </cfRule>
  </conditionalFormatting>
  <conditionalFormatting sqref="T200:T203">
    <cfRule type="expression" dxfId="1190" priority="61" stopIfTrue="1">
      <formula>AE200</formula>
    </cfRule>
  </conditionalFormatting>
  <conditionalFormatting sqref="C200:S200">
    <cfRule type="cellIs" dxfId="1189" priority="60" stopIfTrue="1" operator="equal">
      <formula>$U200</formula>
    </cfRule>
  </conditionalFormatting>
  <conditionalFormatting sqref="T200:T203">
    <cfRule type="expression" dxfId="1188" priority="59" stopIfTrue="1">
      <formula>AE200</formula>
    </cfRule>
  </conditionalFormatting>
  <conditionalFormatting sqref="T200:T203">
    <cfRule type="expression" dxfId="1187" priority="58" stopIfTrue="1">
      <formula>AE200</formula>
    </cfRule>
  </conditionalFormatting>
  <conditionalFormatting sqref="T200:T203">
    <cfRule type="expression" dxfId="1186" priority="57" stopIfTrue="1">
      <formula>AE200</formula>
    </cfRule>
  </conditionalFormatting>
  <conditionalFormatting sqref="T206:T209">
    <cfRule type="expression" dxfId="1185" priority="56" stopIfTrue="1">
      <formula>AE206</formula>
    </cfRule>
  </conditionalFormatting>
  <conditionalFormatting sqref="T206:T209">
    <cfRule type="expression" dxfId="1184" priority="55" stopIfTrue="1">
      <formula>AE206</formula>
    </cfRule>
  </conditionalFormatting>
  <conditionalFormatting sqref="T206:T209">
    <cfRule type="expression" dxfId="1183" priority="54" stopIfTrue="1">
      <formula>AE206</formula>
    </cfRule>
  </conditionalFormatting>
  <conditionalFormatting sqref="C206:S206">
    <cfRule type="cellIs" dxfId="1182" priority="53" stopIfTrue="1" operator="equal">
      <formula>$U206</formula>
    </cfRule>
  </conditionalFormatting>
  <conditionalFormatting sqref="T206:T209">
    <cfRule type="expression" dxfId="1181" priority="52" stopIfTrue="1">
      <formula>AE206</formula>
    </cfRule>
  </conditionalFormatting>
  <conditionalFormatting sqref="T206:T209">
    <cfRule type="expression" dxfId="1180" priority="51" stopIfTrue="1">
      <formula>AE206</formula>
    </cfRule>
  </conditionalFormatting>
  <conditionalFormatting sqref="T206:T209">
    <cfRule type="expression" dxfId="1179" priority="50" stopIfTrue="1">
      <formula>AE206</formula>
    </cfRule>
  </conditionalFormatting>
  <conditionalFormatting sqref="T212:T215">
    <cfRule type="expression" dxfId="1178" priority="49" stopIfTrue="1">
      <formula>AE212</formula>
    </cfRule>
  </conditionalFormatting>
  <conditionalFormatting sqref="T212:T215">
    <cfRule type="expression" dxfId="1177" priority="48" stopIfTrue="1">
      <formula>AE212</formula>
    </cfRule>
  </conditionalFormatting>
  <conditionalFormatting sqref="T212:T215">
    <cfRule type="expression" dxfId="1176" priority="47" stopIfTrue="1">
      <formula>AE212</formula>
    </cfRule>
  </conditionalFormatting>
  <conditionalFormatting sqref="C212:S212">
    <cfRule type="cellIs" dxfId="1175" priority="46" stopIfTrue="1" operator="equal">
      <formula>$U212</formula>
    </cfRule>
  </conditionalFormatting>
  <conditionalFormatting sqref="T212:T215">
    <cfRule type="expression" dxfId="1174" priority="45" stopIfTrue="1">
      <formula>AE212</formula>
    </cfRule>
  </conditionalFormatting>
  <conditionalFormatting sqref="T212:T215">
    <cfRule type="expression" dxfId="1173" priority="44" stopIfTrue="1">
      <formula>AE212</formula>
    </cfRule>
  </conditionalFormatting>
  <conditionalFormatting sqref="T212:T215">
    <cfRule type="expression" dxfId="1172" priority="43" stopIfTrue="1">
      <formula>AE212</formula>
    </cfRule>
  </conditionalFormatting>
  <conditionalFormatting sqref="T218:T221">
    <cfRule type="expression" dxfId="1171" priority="42" stopIfTrue="1">
      <formula>AE218</formula>
    </cfRule>
  </conditionalFormatting>
  <conditionalFormatting sqref="T218:T221">
    <cfRule type="expression" dxfId="1170" priority="41" stopIfTrue="1">
      <formula>AE218</formula>
    </cfRule>
  </conditionalFormatting>
  <conditionalFormatting sqref="T218:T221">
    <cfRule type="expression" dxfId="1169" priority="40" stopIfTrue="1">
      <formula>AE218</formula>
    </cfRule>
  </conditionalFormatting>
  <conditionalFormatting sqref="C218:S218">
    <cfRule type="cellIs" dxfId="1168" priority="39" stopIfTrue="1" operator="equal">
      <formula>$U218</formula>
    </cfRule>
  </conditionalFormatting>
  <conditionalFormatting sqref="T218:T221">
    <cfRule type="expression" dxfId="1167" priority="38" stopIfTrue="1">
      <formula>AE218</formula>
    </cfRule>
  </conditionalFormatting>
  <conditionalFormatting sqref="T218:T221">
    <cfRule type="expression" dxfId="1166" priority="37" stopIfTrue="1">
      <formula>AE218</formula>
    </cfRule>
  </conditionalFormatting>
  <conditionalFormatting sqref="T218:T221">
    <cfRule type="expression" dxfId="1165" priority="36" stopIfTrue="1">
      <formula>AE218</formula>
    </cfRule>
  </conditionalFormatting>
  <conditionalFormatting sqref="K14:L14">
    <cfRule type="cellIs" dxfId="1164" priority="35" stopIfTrue="1" operator="equal">
      <formula>$U14</formula>
    </cfRule>
  </conditionalFormatting>
  <conditionalFormatting sqref="K20:L20">
    <cfRule type="cellIs" dxfId="1163" priority="34" stopIfTrue="1" operator="equal">
      <formula>$U20</formula>
    </cfRule>
  </conditionalFormatting>
  <conditionalFormatting sqref="K26:L26">
    <cfRule type="cellIs" dxfId="1162" priority="33" stopIfTrue="1" operator="equal">
      <formula>$U26</formula>
    </cfRule>
  </conditionalFormatting>
  <conditionalFormatting sqref="K32:L32">
    <cfRule type="cellIs" dxfId="1161" priority="32" stopIfTrue="1" operator="equal">
      <formula>$U32</formula>
    </cfRule>
  </conditionalFormatting>
  <conditionalFormatting sqref="K38:L38">
    <cfRule type="cellIs" dxfId="1160" priority="31" stopIfTrue="1" operator="equal">
      <formula>$U38</formula>
    </cfRule>
  </conditionalFormatting>
  <conditionalFormatting sqref="K44:L44">
    <cfRule type="cellIs" dxfId="1159" priority="30" stopIfTrue="1" operator="equal">
      <formula>$U44</formula>
    </cfRule>
  </conditionalFormatting>
  <conditionalFormatting sqref="K50:L50">
    <cfRule type="cellIs" dxfId="1158" priority="29" stopIfTrue="1" operator="equal">
      <formula>$U50</formula>
    </cfRule>
  </conditionalFormatting>
  <conditionalFormatting sqref="K56:L56">
    <cfRule type="cellIs" dxfId="1157" priority="28" stopIfTrue="1" operator="equal">
      <formula>$U56</formula>
    </cfRule>
  </conditionalFormatting>
  <conditionalFormatting sqref="K212:L212">
    <cfRule type="cellIs" dxfId="1156" priority="27" stopIfTrue="1" operator="equal">
      <formula>$U212</formula>
    </cfRule>
  </conditionalFormatting>
  <conditionalFormatting sqref="K218:L218">
    <cfRule type="cellIs" dxfId="1155" priority="26" stopIfTrue="1" operator="equal">
      <formula>$U218</formula>
    </cfRule>
  </conditionalFormatting>
  <conditionalFormatting sqref="Q20:S20">
    <cfRule type="cellIs" dxfId="1154" priority="25" stopIfTrue="1" operator="equal">
      <formula>$U20</formula>
    </cfRule>
  </conditionalFormatting>
  <conditionalFormatting sqref="Q32:S32">
    <cfRule type="cellIs" dxfId="1153" priority="24" stopIfTrue="1" operator="equal">
      <formula>$U32</formula>
    </cfRule>
  </conditionalFormatting>
  <conditionalFormatting sqref="Q38:S38">
    <cfRule type="cellIs" dxfId="1152" priority="23" stopIfTrue="1" operator="equal">
      <formula>$U38</formula>
    </cfRule>
  </conditionalFormatting>
  <conditionalFormatting sqref="Q44:S44">
    <cfRule type="cellIs" dxfId="1151" priority="22" stopIfTrue="1" operator="equal">
      <formula>$U44</formula>
    </cfRule>
  </conditionalFormatting>
  <conditionalFormatting sqref="Q50:S50">
    <cfRule type="cellIs" dxfId="1150" priority="21" stopIfTrue="1" operator="equal">
      <formula>$U50</formula>
    </cfRule>
  </conditionalFormatting>
  <conditionalFormatting sqref="Q62:S62">
    <cfRule type="cellIs" dxfId="1149" priority="20" stopIfTrue="1" operator="equal">
      <formula>$U62</formula>
    </cfRule>
  </conditionalFormatting>
  <conditionalFormatting sqref="Q68:S68">
    <cfRule type="cellIs" dxfId="1148" priority="19" stopIfTrue="1" operator="equal">
      <formula>$U68</formula>
    </cfRule>
  </conditionalFormatting>
  <conditionalFormatting sqref="Q74:S74">
    <cfRule type="cellIs" dxfId="1147" priority="18" stopIfTrue="1" operator="equal">
      <formula>$U74</formula>
    </cfRule>
  </conditionalFormatting>
  <conditionalFormatting sqref="Q80:S80">
    <cfRule type="cellIs" dxfId="1146" priority="17" stopIfTrue="1" operator="equal">
      <formula>$U80</formula>
    </cfRule>
  </conditionalFormatting>
  <conditionalFormatting sqref="Q86:S86">
    <cfRule type="cellIs" dxfId="1145" priority="16" stopIfTrue="1" operator="equal">
      <formula>$U86</formula>
    </cfRule>
  </conditionalFormatting>
  <conditionalFormatting sqref="Q92:S92">
    <cfRule type="cellIs" dxfId="1144" priority="15" stopIfTrue="1" operator="equal">
      <formula>$U92</formula>
    </cfRule>
  </conditionalFormatting>
  <conditionalFormatting sqref="Q98:S98">
    <cfRule type="cellIs" dxfId="1143" priority="14" stopIfTrue="1" operator="equal">
      <formula>$U98</formula>
    </cfRule>
  </conditionalFormatting>
  <conditionalFormatting sqref="Q104:S104">
    <cfRule type="cellIs" dxfId="1142" priority="13" stopIfTrue="1" operator="equal">
      <formula>$U104</formula>
    </cfRule>
  </conditionalFormatting>
  <conditionalFormatting sqref="Q182:S182">
    <cfRule type="cellIs" dxfId="1141" priority="12" stopIfTrue="1" operator="equal">
      <formula>$U182</formula>
    </cfRule>
  </conditionalFormatting>
  <conditionalFormatting sqref="Q194:S194">
    <cfRule type="cellIs" dxfId="1140" priority="11" stopIfTrue="1" operator="equal">
      <formula>$U194</formula>
    </cfRule>
  </conditionalFormatting>
  <conditionalFormatting sqref="Q200:S200">
    <cfRule type="cellIs" dxfId="1139" priority="10" stopIfTrue="1" operator="equal">
      <formula>$U200</formula>
    </cfRule>
  </conditionalFormatting>
  <conditionalFormatting sqref="Q206:S206">
    <cfRule type="cellIs" dxfId="1138" priority="9" stopIfTrue="1" operator="equal">
      <formula>$U206</formula>
    </cfRule>
  </conditionalFormatting>
  <conditionalFormatting sqref="Q212:S212">
    <cfRule type="cellIs" dxfId="1137" priority="8" stopIfTrue="1" operator="equal">
      <formula>$U212</formula>
    </cfRule>
  </conditionalFormatting>
  <conditionalFormatting sqref="O116:Q116">
    <cfRule type="cellIs" dxfId="1136" priority="7" stopIfTrue="1" operator="equal">
      <formula>$U116</formula>
    </cfRule>
  </conditionalFormatting>
  <conditionalFormatting sqref="O128:Q128">
    <cfRule type="cellIs" dxfId="1135" priority="6" stopIfTrue="1" operator="equal">
      <formula>$U128</formula>
    </cfRule>
  </conditionalFormatting>
  <conditionalFormatting sqref="O146:Q146">
    <cfRule type="cellIs" dxfId="1134" priority="5" stopIfTrue="1" operator="equal">
      <formula>$U146</formula>
    </cfRule>
  </conditionalFormatting>
  <conditionalFormatting sqref="O188:Q188">
    <cfRule type="cellIs" dxfId="1133" priority="4" stopIfTrue="1" operator="equal">
      <formula>$U188</formula>
    </cfRule>
  </conditionalFormatting>
  <conditionalFormatting sqref="O218:Q218">
    <cfRule type="cellIs" dxfId="1132" priority="3" stopIfTrue="1" operator="equal">
      <formula>$U218</formula>
    </cfRule>
  </conditionalFormatting>
  <conditionalFormatting sqref="K13">
    <cfRule type="cellIs" dxfId="1131" priority="2" stopIfTrue="1" operator="equal">
      <formula>$U13</formula>
    </cfRule>
  </conditionalFormatting>
  <conditionalFormatting sqref="K13">
    <cfRule type="cellIs" dxfId="1130" priority="1" stopIfTrue="1" operator="equal">
      <formula>$U13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9" manualBreakCount="9">
    <brk id="29" max="19" man="1"/>
    <brk id="53" max="19" man="1"/>
    <brk id="77" max="19" man="1"/>
    <brk id="101" max="19" man="1"/>
    <brk id="125" max="19" man="1"/>
    <brk id="149" max="19" man="1"/>
    <brk id="173" max="19" man="1"/>
    <brk id="197" max="19" man="1"/>
    <brk id="221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7"/>
  <sheetViews>
    <sheetView zoomScaleNormal="100" workbookViewId="0">
      <pane xSplit="2" ySplit="5" topLeftCell="C108" activePane="bottomRight" state="frozen"/>
      <selection pane="topRight"/>
      <selection pane="bottomLeft"/>
      <selection pane="bottomRight" activeCell="Q129" sqref="Q129"/>
    </sheetView>
  </sheetViews>
  <sheetFormatPr defaultColWidth="9.140625" defaultRowHeight="15" x14ac:dyDescent="0.2"/>
  <cols>
    <col min="1" max="1" width="10.7109375" style="47" customWidth="1"/>
    <col min="2" max="2" width="7.7109375" style="47" customWidth="1"/>
    <col min="3" max="20" width="6.28515625" style="47" customWidth="1"/>
    <col min="21" max="21" width="11.7109375" style="47" customWidth="1"/>
    <col min="22" max="22" width="6.7109375" style="47" customWidth="1"/>
    <col min="23" max="16384" width="9.140625" style="47"/>
  </cols>
  <sheetData>
    <row r="1" spans="1:25" ht="21.95" customHeight="1" x14ac:dyDescent="0.2">
      <c r="A1" s="19" t="s">
        <v>15</v>
      </c>
      <c r="B1" s="42"/>
      <c r="C1" s="42"/>
      <c r="D1" s="42"/>
      <c r="E1" s="42"/>
      <c r="F1" s="43"/>
      <c r="G1" s="43"/>
      <c r="H1" s="43"/>
      <c r="I1" s="43"/>
      <c r="J1" s="43"/>
      <c r="K1" s="44"/>
      <c r="L1" s="65" t="s">
        <v>53</v>
      </c>
      <c r="M1" s="20"/>
      <c r="N1" s="20"/>
      <c r="O1" s="20"/>
      <c r="P1" s="20"/>
      <c r="Q1" s="20"/>
      <c r="R1" s="20"/>
      <c r="S1" s="20"/>
      <c r="T1" s="45"/>
      <c r="U1" s="46"/>
    </row>
    <row r="2" spans="1:25" ht="5.0999999999999996" customHeight="1" thickBot="1" x14ac:dyDescent="0.25">
      <c r="A2" s="21"/>
      <c r="B2" s="48"/>
      <c r="C2" s="48"/>
      <c r="D2" s="48"/>
      <c r="E2" s="48"/>
      <c r="F2" s="49"/>
      <c r="G2" s="49"/>
      <c r="H2" s="49"/>
      <c r="I2" s="49"/>
      <c r="J2" s="49"/>
      <c r="K2" s="50"/>
      <c r="L2" s="49"/>
      <c r="M2" s="1"/>
      <c r="N2" s="1"/>
      <c r="O2" s="1"/>
      <c r="P2" s="1"/>
      <c r="Q2" s="48"/>
      <c r="R2" s="48"/>
      <c r="S2" s="48"/>
      <c r="T2" s="48"/>
      <c r="U2" s="51"/>
    </row>
    <row r="3" spans="1:25" ht="21.95" customHeight="1" thickBot="1" x14ac:dyDescent="0.25">
      <c r="A3" s="21" t="s">
        <v>0</v>
      </c>
      <c r="B3" s="24">
        <v>12</v>
      </c>
      <c r="C3" s="2" t="s">
        <v>1</v>
      </c>
      <c r="D3" s="2"/>
      <c r="E3" s="2"/>
      <c r="F3" s="2"/>
      <c r="G3" s="2"/>
      <c r="H3" s="2"/>
      <c r="I3" s="111"/>
      <c r="J3" s="111"/>
      <c r="K3" s="50"/>
      <c r="L3" s="112" t="s">
        <v>37</v>
      </c>
      <c r="M3" s="1"/>
      <c r="N3" s="1"/>
      <c r="O3" s="1"/>
      <c r="P3" s="1"/>
      <c r="Q3" s="48"/>
      <c r="R3" s="48"/>
      <c r="S3" s="48"/>
      <c r="T3" s="48"/>
      <c r="U3" s="51"/>
    </row>
    <row r="4" spans="1:25" ht="5.0999999999999996" customHeight="1" thickBot="1" x14ac:dyDescent="0.3">
      <c r="A4" s="25"/>
      <c r="B4" s="26"/>
      <c r="C4" s="27"/>
      <c r="D4" s="27"/>
      <c r="E4" s="27"/>
      <c r="F4" s="52"/>
      <c r="G4" s="52"/>
      <c r="H4" s="52"/>
      <c r="I4" s="52"/>
      <c r="J4" s="52"/>
      <c r="K4" s="28"/>
      <c r="L4" s="26"/>
      <c r="M4" s="26"/>
      <c r="N4" s="26"/>
      <c r="O4" s="26"/>
      <c r="P4" s="26"/>
      <c r="Q4" s="53"/>
      <c r="R4" s="53"/>
      <c r="S4" s="53"/>
      <c r="T4" s="53"/>
      <c r="U4" s="54"/>
    </row>
    <row r="5" spans="1:25" s="66" customFormat="1" ht="114.95" customHeight="1" thickBot="1" x14ac:dyDescent="0.25">
      <c r="A5" s="30" t="s">
        <v>2</v>
      </c>
      <c r="B5" s="30" t="s">
        <v>3</v>
      </c>
      <c r="C5" s="87" t="s">
        <v>32</v>
      </c>
      <c r="D5" s="87" t="s">
        <v>36</v>
      </c>
      <c r="E5" s="87" t="s">
        <v>47</v>
      </c>
      <c r="F5" s="87" t="s">
        <v>38</v>
      </c>
      <c r="G5" s="120" t="s">
        <v>59</v>
      </c>
      <c r="H5" s="91" t="s">
        <v>39</v>
      </c>
      <c r="I5" s="115" t="s">
        <v>40</v>
      </c>
      <c r="J5" s="121" t="s">
        <v>41</v>
      </c>
      <c r="K5" s="90" t="s">
        <v>28</v>
      </c>
      <c r="L5" s="115" t="s">
        <v>42</v>
      </c>
      <c r="M5" s="118" t="s">
        <v>43</v>
      </c>
      <c r="N5" s="118" t="s">
        <v>44</v>
      </c>
      <c r="O5" s="115" t="s">
        <v>48</v>
      </c>
      <c r="P5" s="115" t="s">
        <v>45</v>
      </c>
      <c r="Q5" s="115" t="s">
        <v>24</v>
      </c>
      <c r="R5" s="118" t="s">
        <v>46</v>
      </c>
      <c r="S5" s="115" t="s">
        <v>18</v>
      </c>
      <c r="T5" s="115" t="s">
        <v>16</v>
      </c>
      <c r="U5" s="30" t="s">
        <v>14</v>
      </c>
      <c r="V5" s="16" t="s">
        <v>4</v>
      </c>
    </row>
    <row r="6" spans="1:25" s="56" customFormat="1" ht="15.6" customHeight="1" x14ac:dyDescent="0.15">
      <c r="A6" s="67"/>
      <c r="B6" s="31" t="s">
        <v>5</v>
      </c>
      <c r="C6" s="32"/>
      <c r="D6" s="84" t="s">
        <v>50</v>
      </c>
      <c r="E6" s="122" t="s">
        <v>50</v>
      </c>
      <c r="F6" s="123" t="s">
        <v>50</v>
      </c>
      <c r="G6" s="117"/>
      <c r="H6" s="95">
        <v>0</v>
      </c>
      <c r="I6" s="94">
        <v>0</v>
      </c>
      <c r="J6" s="94">
        <v>0</v>
      </c>
      <c r="K6" s="93" t="s">
        <v>50</v>
      </c>
      <c r="L6" s="94">
        <v>0</v>
      </c>
      <c r="M6" s="124">
        <v>0</v>
      </c>
      <c r="N6" s="29">
        <v>0</v>
      </c>
      <c r="O6" s="29">
        <v>0</v>
      </c>
      <c r="P6" s="29">
        <v>2</v>
      </c>
      <c r="Q6" s="29">
        <v>2</v>
      </c>
      <c r="R6" s="29">
        <v>1</v>
      </c>
      <c r="S6" s="29">
        <v>3</v>
      </c>
      <c r="T6" s="36">
        <v>3</v>
      </c>
      <c r="U6" s="37" t="s">
        <v>6</v>
      </c>
      <c r="V6" s="55"/>
      <c r="W6" s="59"/>
      <c r="X6" s="59"/>
      <c r="Y6" s="59"/>
    </row>
    <row r="7" spans="1:25" s="56" customFormat="1" ht="15.6" customHeight="1" x14ac:dyDescent="0.2">
      <c r="A7" s="33">
        <v>5.14</v>
      </c>
      <c r="B7" s="34" t="s">
        <v>7</v>
      </c>
      <c r="C7" s="119" t="s">
        <v>50</v>
      </c>
      <c r="D7" s="85" t="s">
        <v>50</v>
      </c>
      <c r="E7" s="125" t="s">
        <v>50</v>
      </c>
      <c r="F7" s="126" t="s">
        <v>50</v>
      </c>
      <c r="G7" s="100">
        <v>3</v>
      </c>
      <c r="H7" s="100">
        <v>1</v>
      </c>
      <c r="I7" s="99">
        <v>0</v>
      </c>
      <c r="J7" s="99">
        <v>0</v>
      </c>
      <c r="K7" s="98" t="s">
        <v>50</v>
      </c>
      <c r="L7" s="99">
        <v>0</v>
      </c>
      <c r="M7" s="127">
        <v>2</v>
      </c>
      <c r="N7" s="4">
        <v>3</v>
      </c>
      <c r="O7" s="4">
        <v>2</v>
      </c>
      <c r="P7" s="4">
        <v>0</v>
      </c>
      <c r="Q7" s="4">
        <v>0</v>
      </c>
      <c r="R7" s="4">
        <v>0</v>
      </c>
      <c r="S7" s="4">
        <v>0</v>
      </c>
      <c r="T7" s="22"/>
      <c r="U7" s="38">
        <f>SUM(C7:S7)</f>
        <v>11</v>
      </c>
      <c r="V7" s="17"/>
      <c r="W7" s="59"/>
      <c r="X7" s="59"/>
      <c r="Y7" s="59"/>
    </row>
    <row r="8" spans="1:25" s="56" customFormat="1" ht="15.6" customHeight="1" x14ac:dyDescent="0.2">
      <c r="A8" s="150" t="s">
        <v>49</v>
      </c>
      <c r="B8" s="34" t="s">
        <v>8</v>
      </c>
      <c r="C8" s="119" t="s">
        <v>50</v>
      </c>
      <c r="D8" s="86" t="s">
        <v>50</v>
      </c>
      <c r="E8" s="128" t="s">
        <v>50</v>
      </c>
      <c r="F8" s="129" t="s">
        <v>50</v>
      </c>
      <c r="G8" s="105">
        <f>G7</f>
        <v>3</v>
      </c>
      <c r="H8" s="105">
        <f t="shared" ref="H8" si="0">G8-H6+H7</f>
        <v>4</v>
      </c>
      <c r="I8" s="104">
        <f t="shared" ref="I8" si="1">H8-I6+I7</f>
        <v>4</v>
      </c>
      <c r="J8" s="104">
        <f t="shared" ref="J8" si="2">I8-J6+J7</f>
        <v>4</v>
      </c>
      <c r="K8" s="103" t="s">
        <v>50</v>
      </c>
      <c r="L8" s="104">
        <f>J8-L6+L7</f>
        <v>4</v>
      </c>
      <c r="M8" s="130">
        <f t="shared" ref="M8" si="3">L8-M6+M7</f>
        <v>6</v>
      </c>
      <c r="N8" s="5">
        <f t="shared" ref="N8:Q8" si="4">M8-N6+N7</f>
        <v>9</v>
      </c>
      <c r="O8" s="5">
        <f t="shared" si="4"/>
        <v>11</v>
      </c>
      <c r="P8" s="5">
        <f t="shared" si="4"/>
        <v>9</v>
      </c>
      <c r="Q8" s="5">
        <f t="shared" si="4"/>
        <v>7</v>
      </c>
      <c r="R8" s="5">
        <f t="shared" ref="R8:S8" si="5">Q8-R6+R7</f>
        <v>6</v>
      </c>
      <c r="S8" s="5">
        <f t="shared" si="5"/>
        <v>3</v>
      </c>
      <c r="T8" s="39">
        <f>S8-T6</f>
        <v>0</v>
      </c>
      <c r="U8" s="40"/>
      <c r="V8" s="3">
        <f>MAX(C8:T8)</f>
        <v>11</v>
      </c>
      <c r="W8" s="59"/>
      <c r="X8" s="59"/>
      <c r="Y8" s="59"/>
    </row>
    <row r="9" spans="1:25" s="56" customFormat="1" ht="15.6" customHeight="1" x14ac:dyDescent="0.2">
      <c r="A9" s="151"/>
      <c r="B9" s="34" t="s">
        <v>9</v>
      </c>
      <c r="C9" s="143"/>
      <c r="D9" s="144"/>
      <c r="E9" s="144"/>
      <c r="F9" s="145"/>
      <c r="G9" s="145"/>
      <c r="H9" s="145"/>
      <c r="I9" s="145"/>
      <c r="J9" s="145"/>
      <c r="K9" s="131" t="s">
        <v>50</v>
      </c>
      <c r="L9" s="145"/>
      <c r="M9" s="145"/>
      <c r="N9" s="144"/>
      <c r="O9" s="7">
        <v>5.24</v>
      </c>
      <c r="P9" s="144"/>
      <c r="Q9" s="7">
        <v>5.3</v>
      </c>
      <c r="R9" s="144"/>
      <c r="S9" s="145"/>
      <c r="T9" s="146">
        <v>5.35</v>
      </c>
      <c r="U9" s="41">
        <v>21</v>
      </c>
      <c r="V9" s="17"/>
      <c r="W9" s="59"/>
      <c r="X9" s="59"/>
      <c r="Y9" s="59"/>
    </row>
    <row r="10" spans="1:25" s="56" customFormat="1" ht="15.6" customHeight="1" x14ac:dyDescent="0.2">
      <c r="A10" s="152"/>
      <c r="B10" s="35" t="s">
        <v>10</v>
      </c>
      <c r="C10" s="147" t="s">
        <v>50</v>
      </c>
      <c r="D10" s="148"/>
      <c r="E10" s="148"/>
      <c r="F10" s="148"/>
      <c r="G10" s="149">
        <v>5.14</v>
      </c>
      <c r="H10" s="145"/>
      <c r="I10" s="148"/>
      <c r="J10" s="148"/>
      <c r="K10" s="109" t="s">
        <v>50</v>
      </c>
      <c r="L10" s="148"/>
      <c r="M10" s="148"/>
      <c r="N10" s="148"/>
      <c r="O10" s="8">
        <f>O9</f>
        <v>5.24</v>
      </c>
      <c r="P10" s="148"/>
      <c r="Q10" s="8">
        <f>Q9</f>
        <v>5.3</v>
      </c>
      <c r="R10" s="148"/>
      <c r="S10" s="148"/>
      <c r="T10" s="142"/>
      <c r="U10" s="40"/>
      <c r="V10" s="18"/>
      <c r="W10" s="59"/>
      <c r="X10" s="59"/>
      <c r="Y10" s="59"/>
    </row>
    <row r="11" spans="1:25" s="56" customFormat="1" ht="15.6" customHeight="1" thickBot="1" x14ac:dyDescent="0.25">
      <c r="A11" s="134">
        <v>210</v>
      </c>
      <c r="B11" s="61" t="s">
        <v>11</v>
      </c>
      <c r="C11" s="68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3"/>
      <c r="U11" s="64"/>
      <c r="V11" s="3"/>
      <c r="W11" s="59"/>
      <c r="X11" s="59"/>
      <c r="Y11" s="59"/>
    </row>
    <row r="12" spans="1:25" ht="15.6" customHeight="1" x14ac:dyDescent="0.2">
      <c r="A12" s="135"/>
      <c r="B12" s="31" t="s">
        <v>5</v>
      </c>
      <c r="C12" s="32"/>
      <c r="D12" s="84" t="s">
        <v>50</v>
      </c>
      <c r="E12" s="122" t="s">
        <v>50</v>
      </c>
      <c r="F12" s="123" t="s">
        <v>50</v>
      </c>
      <c r="G12" s="145"/>
      <c r="H12" s="95">
        <v>0</v>
      </c>
      <c r="I12" s="94">
        <v>0</v>
      </c>
      <c r="J12" s="94">
        <v>0</v>
      </c>
      <c r="K12" s="93" t="s">
        <v>50</v>
      </c>
      <c r="L12" s="94">
        <v>0</v>
      </c>
      <c r="M12" s="124">
        <v>0</v>
      </c>
      <c r="N12" s="29">
        <v>0</v>
      </c>
      <c r="O12" s="29">
        <v>2</v>
      </c>
      <c r="P12" s="29">
        <v>2</v>
      </c>
      <c r="Q12" s="29">
        <v>3</v>
      </c>
      <c r="R12" s="29">
        <v>2</v>
      </c>
      <c r="S12" s="29">
        <v>1</v>
      </c>
      <c r="T12" s="36">
        <v>3</v>
      </c>
      <c r="U12" s="37" t="s">
        <v>6</v>
      </c>
      <c r="V12" s="55"/>
      <c r="W12" s="59"/>
      <c r="X12" s="59"/>
      <c r="Y12" s="59"/>
    </row>
    <row r="13" spans="1:25" ht="15.6" customHeight="1" x14ac:dyDescent="0.2">
      <c r="A13" s="133">
        <v>5.5</v>
      </c>
      <c r="B13" s="34" t="s">
        <v>7</v>
      </c>
      <c r="C13" s="119" t="s">
        <v>50</v>
      </c>
      <c r="D13" s="85" t="s">
        <v>50</v>
      </c>
      <c r="E13" s="125" t="s">
        <v>50</v>
      </c>
      <c r="F13" s="126" t="s">
        <v>50</v>
      </c>
      <c r="G13" s="100">
        <v>6</v>
      </c>
      <c r="H13" s="100">
        <v>1</v>
      </c>
      <c r="I13" s="99">
        <v>1</v>
      </c>
      <c r="J13" s="99">
        <v>0</v>
      </c>
      <c r="K13" s="98" t="s">
        <v>50</v>
      </c>
      <c r="L13" s="99">
        <v>0</v>
      </c>
      <c r="M13" s="127">
        <v>2</v>
      </c>
      <c r="N13" s="4">
        <v>0</v>
      </c>
      <c r="O13" s="4">
        <v>3</v>
      </c>
      <c r="P13" s="4">
        <v>0</v>
      </c>
      <c r="Q13" s="4">
        <v>0</v>
      </c>
      <c r="R13" s="4">
        <v>0</v>
      </c>
      <c r="S13" s="4">
        <v>0</v>
      </c>
      <c r="T13" s="22"/>
      <c r="U13" s="38">
        <f>SUM(C13:S13)</f>
        <v>13</v>
      </c>
      <c r="V13" s="17"/>
      <c r="W13" s="59"/>
      <c r="X13" s="59"/>
      <c r="Y13" s="59"/>
    </row>
    <row r="14" spans="1:25" ht="15.6" customHeight="1" x14ac:dyDescent="0.2">
      <c r="A14" s="150" t="s">
        <v>49</v>
      </c>
      <c r="B14" s="34" t="s">
        <v>8</v>
      </c>
      <c r="C14" s="119" t="s">
        <v>50</v>
      </c>
      <c r="D14" s="86" t="s">
        <v>50</v>
      </c>
      <c r="E14" s="128" t="s">
        <v>50</v>
      </c>
      <c r="F14" s="129" t="s">
        <v>50</v>
      </c>
      <c r="G14" s="105">
        <f>G13</f>
        <v>6</v>
      </c>
      <c r="H14" s="105">
        <f t="shared" ref="H14" si="6">G14-H12+H13</f>
        <v>7</v>
      </c>
      <c r="I14" s="104">
        <f t="shared" ref="I14" si="7">H14-I12+I13</f>
        <v>8</v>
      </c>
      <c r="J14" s="104">
        <f t="shared" ref="J14" si="8">I14-J12+J13</f>
        <v>8</v>
      </c>
      <c r="K14" s="103" t="s">
        <v>50</v>
      </c>
      <c r="L14" s="104">
        <f>J14-L12+L13</f>
        <v>8</v>
      </c>
      <c r="M14" s="130">
        <f t="shared" ref="M14" si="9">L14-M12+M13</f>
        <v>10</v>
      </c>
      <c r="N14" s="5">
        <f t="shared" ref="N14" si="10">M14-N12+N13</f>
        <v>10</v>
      </c>
      <c r="O14" s="5">
        <f t="shared" ref="O14" si="11">N14-O12+O13</f>
        <v>11</v>
      </c>
      <c r="P14" s="5">
        <f t="shared" ref="P14" si="12">O14-P12+P13</f>
        <v>9</v>
      </c>
      <c r="Q14" s="5">
        <f t="shared" ref="Q14" si="13">P14-Q12+Q13</f>
        <v>6</v>
      </c>
      <c r="R14" s="5">
        <f t="shared" ref="R14" si="14">Q14-R12+R13</f>
        <v>4</v>
      </c>
      <c r="S14" s="5">
        <f t="shared" ref="S14" si="15">R14-S12+S13</f>
        <v>3</v>
      </c>
      <c r="T14" s="39">
        <f>S14-T12</f>
        <v>0</v>
      </c>
      <c r="U14" s="40"/>
      <c r="V14" s="3">
        <f>MAX(C14:T14)</f>
        <v>11</v>
      </c>
      <c r="W14" s="59"/>
      <c r="X14" s="59"/>
      <c r="Y14" s="59"/>
    </row>
    <row r="15" spans="1:25" ht="15.6" customHeight="1" x14ac:dyDescent="0.2">
      <c r="A15" s="151"/>
      <c r="B15" s="34" t="s">
        <v>9</v>
      </c>
      <c r="C15" s="143"/>
      <c r="D15" s="144"/>
      <c r="E15" s="144"/>
      <c r="F15" s="145"/>
      <c r="G15" s="145"/>
      <c r="H15" s="145"/>
      <c r="I15" s="145"/>
      <c r="J15" s="145"/>
      <c r="K15" s="131" t="s">
        <v>50</v>
      </c>
      <c r="L15" s="145"/>
      <c r="M15" s="145"/>
      <c r="N15" s="144"/>
      <c r="O15" s="7">
        <v>6.01</v>
      </c>
      <c r="P15" s="144"/>
      <c r="Q15" s="7">
        <v>6.06</v>
      </c>
      <c r="R15" s="144"/>
      <c r="S15" s="145"/>
      <c r="T15" s="146">
        <v>6.12</v>
      </c>
      <c r="U15" s="41">
        <v>22</v>
      </c>
      <c r="V15" s="17"/>
      <c r="W15" s="59"/>
      <c r="X15" s="59"/>
      <c r="Y15" s="59"/>
    </row>
    <row r="16" spans="1:25" ht="15.6" customHeight="1" x14ac:dyDescent="0.2">
      <c r="A16" s="152"/>
      <c r="B16" s="35" t="s">
        <v>10</v>
      </c>
      <c r="C16" s="147" t="s">
        <v>50</v>
      </c>
      <c r="D16" s="148"/>
      <c r="E16" s="148"/>
      <c r="F16" s="148"/>
      <c r="G16" s="149">
        <v>5.5</v>
      </c>
      <c r="H16" s="145"/>
      <c r="I16" s="148"/>
      <c r="J16" s="148"/>
      <c r="K16" s="109" t="s">
        <v>50</v>
      </c>
      <c r="L16" s="148"/>
      <c r="M16" s="148"/>
      <c r="N16" s="148"/>
      <c r="O16" s="8">
        <f>O15</f>
        <v>6.01</v>
      </c>
      <c r="P16" s="148"/>
      <c r="Q16" s="8">
        <f>Q15</f>
        <v>6.06</v>
      </c>
      <c r="R16" s="148"/>
      <c r="S16" s="148"/>
      <c r="T16" s="142"/>
      <c r="U16" s="40"/>
      <c r="V16" s="18"/>
      <c r="W16" s="59"/>
      <c r="X16" s="59"/>
      <c r="Y16" s="59"/>
    </row>
    <row r="17" spans="1:25" ht="15.6" customHeight="1" thickBot="1" x14ac:dyDescent="0.25">
      <c r="A17" s="134">
        <v>515</v>
      </c>
      <c r="B17" s="61" t="s">
        <v>11</v>
      </c>
      <c r="C17" s="68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3"/>
      <c r="U17" s="64"/>
      <c r="V17" s="3"/>
      <c r="W17" s="59"/>
      <c r="X17" s="59"/>
      <c r="Y17" s="59"/>
    </row>
    <row r="18" spans="1:25" ht="15.6" customHeight="1" x14ac:dyDescent="0.2">
      <c r="A18" s="135"/>
      <c r="B18" s="31" t="s">
        <v>5</v>
      </c>
      <c r="C18" s="32"/>
      <c r="D18" s="84">
        <v>0</v>
      </c>
      <c r="E18" s="122">
        <v>0</v>
      </c>
      <c r="F18" s="123">
        <v>0</v>
      </c>
      <c r="G18" s="145"/>
      <c r="H18" s="95" t="s">
        <v>50</v>
      </c>
      <c r="I18" s="94">
        <v>1</v>
      </c>
      <c r="J18" s="94">
        <v>0</v>
      </c>
      <c r="K18" s="93" t="s">
        <v>50</v>
      </c>
      <c r="L18" s="94">
        <v>0</v>
      </c>
      <c r="M18" s="124">
        <v>1</v>
      </c>
      <c r="N18" s="29">
        <v>1</v>
      </c>
      <c r="O18" s="29">
        <v>2</v>
      </c>
      <c r="P18" s="29">
        <v>2</v>
      </c>
      <c r="Q18" s="29">
        <v>2</v>
      </c>
      <c r="R18" s="29">
        <v>4</v>
      </c>
      <c r="S18" s="29">
        <v>4</v>
      </c>
      <c r="T18" s="36">
        <v>15</v>
      </c>
      <c r="U18" s="37" t="s">
        <v>6</v>
      </c>
      <c r="V18" s="55"/>
      <c r="W18" s="59"/>
      <c r="X18" s="59"/>
      <c r="Y18" s="59"/>
    </row>
    <row r="19" spans="1:25" ht="15.6" customHeight="1" x14ac:dyDescent="0.2">
      <c r="A19" s="133">
        <v>6.03</v>
      </c>
      <c r="B19" s="34" t="s">
        <v>7</v>
      </c>
      <c r="C19" s="119">
        <v>5</v>
      </c>
      <c r="D19" s="85">
        <v>0</v>
      </c>
      <c r="E19" s="125">
        <v>0</v>
      </c>
      <c r="F19" s="126">
        <v>5</v>
      </c>
      <c r="G19" s="100" t="s">
        <v>50</v>
      </c>
      <c r="H19" s="100" t="s">
        <v>50</v>
      </c>
      <c r="I19" s="99">
        <v>3</v>
      </c>
      <c r="J19" s="99">
        <v>0</v>
      </c>
      <c r="K19" s="98" t="s">
        <v>50</v>
      </c>
      <c r="L19" s="99">
        <v>0</v>
      </c>
      <c r="M19" s="127">
        <v>2</v>
      </c>
      <c r="N19" s="4">
        <v>6</v>
      </c>
      <c r="O19" s="4">
        <v>7</v>
      </c>
      <c r="P19" s="4">
        <v>4</v>
      </c>
      <c r="Q19" s="4">
        <v>0</v>
      </c>
      <c r="R19" s="4">
        <v>0</v>
      </c>
      <c r="S19" s="4">
        <v>0</v>
      </c>
      <c r="T19" s="22"/>
      <c r="U19" s="38">
        <f>SUM(C19:S19)</f>
        <v>32</v>
      </c>
      <c r="V19" s="17"/>
      <c r="W19" s="59"/>
      <c r="X19" s="59"/>
      <c r="Y19" s="59"/>
    </row>
    <row r="20" spans="1:25" ht="15.6" customHeight="1" x14ac:dyDescent="0.2">
      <c r="A20" s="150" t="s">
        <v>51</v>
      </c>
      <c r="B20" s="34" t="s">
        <v>8</v>
      </c>
      <c r="C20" s="119">
        <f>C19</f>
        <v>5</v>
      </c>
      <c r="D20" s="86">
        <f t="shared" ref="D20" si="16">C20-D18+D19</f>
        <v>5</v>
      </c>
      <c r="E20" s="128">
        <f>D20-E18+E19</f>
        <v>5</v>
      </c>
      <c r="F20" s="129">
        <f>E20-F18+F19</f>
        <v>10</v>
      </c>
      <c r="G20" s="105" t="s">
        <v>50</v>
      </c>
      <c r="H20" s="105" t="s">
        <v>50</v>
      </c>
      <c r="I20" s="104">
        <f>F20-I18+I19</f>
        <v>12</v>
      </c>
      <c r="J20" s="104">
        <f t="shared" ref="J20" si="17">I20-J18+J19</f>
        <v>12</v>
      </c>
      <c r="K20" s="103" t="s">
        <v>50</v>
      </c>
      <c r="L20" s="104">
        <f>J20-L18+L19</f>
        <v>12</v>
      </c>
      <c r="M20" s="130">
        <f t="shared" ref="M20" si="18">L20-M18+M19</f>
        <v>13</v>
      </c>
      <c r="N20" s="5">
        <f t="shared" ref="N20" si="19">M20-N18+N19</f>
        <v>18</v>
      </c>
      <c r="O20" s="5">
        <f t="shared" ref="O20" si="20">N20-O18+O19</f>
        <v>23</v>
      </c>
      <c r="P20" s="5">
        <f t="shared" ref="P20" si="21">O20-P18+P19</f>
        <v>25</v>
      </c>
      <c r="Q20" s="5">
        <f t="shared" ref="Q20" si="22">P20-Q18+Q19</f>
        <v>23</v>
      </c>
      <c r="R20" s="5">
        <f t="shared" ref="R20" si="23">Q20-R18+R19</f>
        <v>19</v>
      </c>
      <c r="S20" s="5">
        <f t="shared" ref="S20" si="24">R20-S18+S19</f>
        <v>15</v>
      </c>
      <c r="T20" s="39">
        <f>S20-T18</f>
        <v>0</v>
      </c>
      <c r="U20" s="40"/>
      <c r="V20" s="3">
        <f>MAX(C20:T20)</f>
        <v>25</v>
      </c>
      <c r="W20" s="59"/>
      <c r="X20" s="59"/>
      <c r="Y20" s="59"/>
    </row>
    <row r="21" spans="1:25" ht="15.6" customHeight="1" x14ac:dyDescent="0.2">
      <c r="A21" s="151"/>
      <c r="B21" s="34" t="s">
        <v>9</v>
      </c>
      <c r="C21" s="143"/>
      <c r="D21" s="144"/>
      <c r="E21" s="144"/>
      <c r="F21" s="145"/>
      <c r="G21" s="145"/>
      <c r="H21" s="145"/>
      <c r="I21" s="145"/>
      <c r="J21" s="145"/>
      <c r="K21" s="131" t="s">
        <v>50</v>
      </c>
      <c r="L21" s="145"/>
      <c r="M21" s="145"/>
      <c r="N21" s="144"/>
      <c r="O21" s="7">
        <v>6.17</v>
      </c>
      <c r="P21" s="144"/>
      <c r="Q21" s="7">
        <v>6.21</v>
      </c>
      <c r="R21" s="144"/>
      <c r="S21" s="145"/>
      <c r="T21" s="146">
        <v>6.27</v>
      </c>
      <c r="U21" s="41">
        <v>24</v>
      </c>
      <c r="V21" s="17"/>
      <c r="W21" s="59"/>
      <c r="X21" s="59"/>
      <c r="Y21" s="59"/>
    </row>
    <row r="22" spans="1:25" ht="15.6" customHeight="1" x14ac:dyDescent="0.2">
      <c r="A22" s="152"/>
      <c r="B22" s="35" t="s">
        <v>10</v>
      </c>
      <c r="C22" s="147">
        <v>6.03</v>
      </c>
      <c r="D22" s="148"/>
      <c r="E22" s="148"/>
      <c r="F22" s="148"/>
      <c r="G22" s="149" t="s">
        <v>50</v>
      </c>
      <c r="H22" s="145"/>
      <c r="I22" s="148"/>
      <c r="J22" s="148"/>
      <c r="K22" s="109" t="s">
        <v>50</v>
      </c>
      <c r="L22" s="148"/>
      <c r="M22" s="148"/>
      <c r="N22" s="148"/>
      <c r="O22" s="8">
        <f>O21</f>
        <v>6.17</v>
      </c>
      <c r="P22" s="148"/>
      <c r="Q22" s="8">
        <f>Q21</f>
        <v>6.21</v>
      </c>
      <c r="R22" s="148"/>
      <c r="S22" s="148"/>
      <c r="T22" s="142"/>
      <c r="U22" s="40"/>
      <c r="V22" s="18"/>
      <c r="W22" s="59"/>
      <c r="X22" s="59"/>
      <c r="Y22" s="59"/>
    </row>
    <row r="23" spans="1:25" ht="15.6" customHeight="1" thickBot="1" x14ac:dyDescent="0.25">
      <c r="A23" s="134">
        <v>217</v>
      </c>
      <c r="B23" s="61" t="s">
        <v>11</v>
      </c>
      <c r="C23" s="68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3"/>
      <c r="U23" s="64"/>
      <c r="V23" s="3"/>
      <c r="W23" s="59"/>
      <c r="X23" s="59"/>
      <c r="Y23" s="59"/>
    </row>
    <row r="24" spans="1:25" ht="15.6" customHeight="1" x14ac:dyDescent="0.2">
      <c r="A24" s="135"/>
      <c r="B24" s="31" t="s">
        <v>5</v>
      </c>
      <c r="C24" s="32"/>
      <c r="D24" s="84" t="s">
        <v>50</v>
      </c>
      <c r="E24" s="122" t="s">
        <v>50</v>
      </c>
      <c r="F24" s="123" t="s">
        <v>50</v>
      </c>
      <c r="G24" s="145"/>
      <c r="H24" s="95">
        <v>0</v>
      </c>
      <c r="I24" s="94">
        <v>0</v>
      </c>
      <c r="J24" s="94">
        <v>1</v>
      </c>
      <c r="K24" s="93" t="s">
        <v>50</v>
      </c>
      <c r="L24" s="94">
        <v>0</v>
      </c>
      <c r="M24" s="124">
        <v>1</v>
      </c>
      <c r="N24" s="29">
        <v>1</v>
      </c>
      <c r="O24" s="29">
        <v>7</v>
      </c>
      <c r="P24" s="29">
        <v>0</v>
      </c>
      <c r="Q24" s="29">
        <v>8</v>
      </c>
      <c r="R24" s="29">
        <v>3</v>
      </c>
      <c r="S24" s="29">
        <v>2</v>
      </c>
      <c r="T24" s="36">
        <v>17</v>
      </c>
      <c r="U24" s="37" t="s">
        <v>6</v>
      </c>
      <c r="V24" s="55"/>
      <c r="W24" s="59"/>
      <c r="X24" s="59"/>
      <c r="Y24" s="59"/>
    </row>
    <row r="25" spans="1:25" ht="15.6" customHeight="1" x14ac:dyDescent="0.2">
      <c r="A25" s="133">
        <v>6.3</v>
      </c>
      <c r="B25" s="34" t="s">
        <v>7</v>
      </c>
      <c r="C25" s="119" t="s">
        <v>50</v>
      </c>
      <c r="D25" s="85" t="s">
        <v>50</v>
      </c>
      <c r="E25" s="125" t="s">
        <v>50</v>
      </c>
      <c r="F25" s="126" t="s">
        <v>50</v>
      </c>
      <c r="G25" s="100">
        <v>12</v>
      </c>
      <c r="H25" s="100">
        <v>6</v>
      </c>
      <c r="I25" s="99">
        <v>1</v>
      </c>
      <c r="J25" s="99">
        <v>0</v>
      </c>
      <c r="K25" s="98" t="s">
        <v>50</v>
      </c>
      <c r="L25" s="99">
        <v>2</v>
      </c>
      <c r="M25" s="127">
        <v>0</v>
      </c>
      <c r="N25" s="4">
        <v>12</v>
      </c>
      <c r="O25" s="4">
        <v>4</v>
      </c>
      <c r="P25" s="4">
        <v>1</v>
      </c>
      <c r="Q25" s="4">
        <v>1</v>
      </c>
      <c r="R25" s="4">
        <v>1</v>
      </c>
      <c r="S25" s="4">
        <v>0</v>
      </c>
      <c r="T25" s="22"/>
      <c r="U25" s="38">
        <f>SUM(C25:S25)</f>
        <v>40</v>
      </c>
      <c r="V25" s="17"/>
      <c r="W25" s="59"/>
      <c r="X25" s="59"/>
      <c r="Y25" s="59"/>
    </row>
    <row r="26" spans="1:25" ht="15.6" customHeight="1" x14ac:dyDescent="0.2">
      <c r="A26" s="150" t="s">
        <v>49</v>
      </c>
      <c r="B26" s="34" t="s">
        <v>8</v>
      </c>
      <c r="C26" s="119" t="s">
        <v>50</v>
      </c>
      <c r="D26" s="86" t="s">
        <v>50</v>
      </c>
      <c r="E26" s="128" t="s">
        <v>50</v>
      </c>
      <c r="F26" s="129" t="s">
        <v>50</v>
      </c>
      <c r="G26" s="105">
        <f>G25</f>
        <v>12</v>
      </c>
      <c r="H26" s="105">
        <f t="shared" ref="H26" si="25">G26-H24+H25</f>
        <v>18</v>
      </c>
      <c r="I26" s="104">
        <f t="shared" ref="I26" si="26">H26-I24+I25</f>
        <v>19</v>
      </c>
      <c r="J26" s="104">
        <f t="shared" ref="J26" si="27">I26-J24+J25</f>
        <v>18</v>
      </c>
      <c r="K26" s="103" t="s">
        <v>50</v>
      </c>
      <c r="L26" s="104">
        <f>J26-L24+L25</f>
        <v>20</v>
      </c>
      <c r="M26" s="130">
        <f t="shared" ref="M26" si="28">L26-M24+M25</f>
        <v>19</v>
      </c>
      <c r="N26" s="5">
        <f t="shared" ref="N26" si="29">M26-N24+N25</f>
        <v>30</v>
      </c>
      <c r="O26" s="5">
        <f t="shared" ref="O26" si="30">N26-O24+O25</f>
        <v>27</v>
      </c>
      <c r="P26" s="5">
        <f t="shared" ref="P26" si="31">O26-P24+P25</f>
        <v>28</v>
      </c>
      <c r="Q26" s="5">
        <f t="shared" ref="Q26" si="32">P26-Q24+Q25</f>
        <v>21</v>
      </c>
      <c r="R26" s="5">
        <f t="shared" ref="R26" si="33">Q26-R24+R25</f>
        <v>19</v>
      </c>
      <c r="S26" s="5">
        <f t="shared" ref="S26" si="34">R26-S24+S25</f>
        <v>17</v>
      </c>
      <c r="T26" s="39">
        <f>S26-T24</f>
        <v>0</v>
      </c>
      <c r="U26" s="40"/>
      <c r="V26" s="3">
        <f>MAX(C26:T26)</f>
        <v>30</v>
      </c>
      <c r="W26" s="59"/>
      <c r="X26" s="59"/>
      <c r="Y26" s="59"/>
    </row>
    <row r="27" spans="1:25" ht="15.6" customHeight="1" x14ac:dyDescent="0.2">
      <c r="A27" s="151"/>
      <c r="B27" s="34" t="s">
        <v>9</v>
      </c>
      <c r="C27" s="143"/>
      <c r="D27" s="144"/>
      <c r="E27" s="144"/>
      <c r="F27" s="145"/>
      <c r="G27" s="145"/>
      <c r="H27" s="145"/>
      <c r="I27" s="145"/>
      <c r="J27" s="145"/>
      <c r="K27" s="131" t="s">
        <v>50</v>
      </c>
      <c r="L27" s="145"/>
      <c r="M27" s="145"/>
      <c r="N27" s="144"/>
      <c r="O27" s="7">
        <v>6.43</v>
      </c>
      <c r="P27" s="144"/>
      <c r="Q27" s="7">
        <v>6.47</v>
      </c>
      <c r="R27" s="144"/>
      <c r="S27" s="145"/>
      <c r="T27" s="146">
        <v>6.53</v>
      </c>
      <c r="U27" s="41">
        <v>23</v>
      </c>
      <c r="V27" s="17"/>
      <c r="W27" s="59"/>
      <c r="X27" s="59"/>
      <c r="Y27" s="59"/>
    </row>
    <row r="28" spans="1:25" ht="15.6" customHeight="1" x14ac:dyDescent="0.2">
      <c r="A28" s="152"/>
      <c r="B28" s="35" t="s">
        <v>10</v>
      </c>
      <c r="C28" s="147" t="s">
        <v>50</v>
      </c>
      <c r="D28" s="148"/>
      <c r="E28" s="148"/>
      <c r="F28" s="148"/>
      <c r="G28" s="149">
        <v>6.3</v>
      </c>
      <c r="H28" s="145"/>
      <c r="I28" s="148"/>
      <c r="J28" s="148"/>
      <c r="K28" s="109" t="s">
        <v>50</v>
      </c>
      <c r="L28" s="148"/>
      <c r="M28" s="148"/>
      <c r="N28" s="148"/>
      <c r="O28" s="8">
        <f>O27</f>
        <v>6.43</v>
      </c>
      <c r="P28" s="148"/>
      <c r="Q28" s="8">
        <f>Q27</f>
        <v>6.47</v>
      </c>
      <c r="R28" s="148"/>
      <c r="S28" s="148"/>
      <c r="T28" s="142"/>
      <c r="U28" s="40"/>
      <c r="V28" s="18"/>
      <c r="W28" s="59"/>
      <c r="X28" s="59"/>
      <c r="Y28" s="59"/>
    </row>
    <row r="29" spans="1:25" ht="15.6" customHeight="1" thickBot="1" x14ac:dyDescent="0.25">
      <c r="A29" s="134">
        <v>210</v>
      </c>
      <c r="B29" s="61" t="s">
        <v>11</v>
      </c>
      <c r="C29" s="68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3"/>
      <c r="U29" s="64"/>
      <c r="V29" s="3"/>
      <c r="W29" s="59"/>
      <c r="X29" s="59"/>
      <c r="Y29" s="59"/>
    </row>
    <row r="30" spans="1:25" ht="15.6" customHeight="1" x14ac:dyDescent="0.2">
      <c r="A30" s="135"/>
      <c r="B30" s="31" t="s">
        <v>5</v>
      </c>
      <c r="C30" s="32"/>
      <c r="D30" s="84">
        <v>0</v>
      </c>
      <c r="E30" s="122">
        <v>0</v>
      </c>
      <c r="F30" s="123">
        <v>0</v>
      </c>
      <c r="G30" s="145"/>
      <c r="H30" s="95" t="s">
        <v>50</v>
      </c>
      <c r="I30" s="94">
        <v>0</v>
      </c>
      <c r="J30" s="94">
        <v>0</v>
      </c>
      <c r="K30" s="93" t="s">
        <v>50</v>
      </c>
      <c r="L30" s="94">
        <v>0</v>
      </c>
      <c r="M30" s="124">
        <v>0</v>
      </c>
      <c r="N30" s="29">
        <v>1</v>
      </c>
      <c r="O30" s="29">
        <v>1</v>
      </c>
      <c r="P30" s="29">
        <v>1</v>
      </c>
      <c r="Q30" s="29">
        <v>1</v>
      </c>
      <c r="R30" s="29">
        <v>1</v>
      </c>
      <c r="S30" s="29">
        <v>11</v>
      </c>
      <c r="T30" s="36">
        <v>31</v>
      </c>
      <c r="U30" s="37" t="s">
        <v>6</v>
      </c>
      <c r="V30" s="55"/>
      <c r="W30" s="59"/>
      <c r="X30" s="59"/>
      <c r="Y30" s="59"/>
    </row>
    <row r="31" spans="1:25" ht="15.6" customHeight="1" x14ac:dyDescent="0.2">
      <c r="A31" s="133">
        <v>7.02</v>
      </c>
      <c r="B31" s="34" t="s">
        <v>7</v>
      </c>
      <c r="C31" s="119">
        <v>2</v>
      </c>
      <c r="D31" s="85">
        <v>0</v>
      </c>
      <c r="E31" s="125">
        <v>0</v>
      </c>
      <c r="F31" s="126">
        <v>0</v>
      </c>
      <c r="G31" s="100" t="s">
        <v>50</v>
      </c>
      <c r="H31" s="100" t="s">
        <v>50</v>
      </c>
      <c r="I31" s="99">
        <v>1</v>
      </c>
      <c r="J31" s="99">
        <v>0</v>
      </c>
      <c r="K31" s="98" t="s">
        <v>50</v>
      </c>
      <c r="L31" s="99">
        <v>3</v>
      </c>
      <c r="M31" s="127">
        <v>2</v>
      </c>
      <c r="N31" s="4">
        <v>11</v>
      </c>
      <c r="O31" s="4">
        <v>5</v>
      </c>
      <c r="P31" s="4">
        <v>11</v>
      </c>
      <c r="Q31" s="4">
        <v>2</v>
      </c>
      <c r="R31" s="4">
        <v>4</v>
      </c>
      <c r="S31" s="4">
        <v>6</v>
      </c>
      <c r="T31" s="22"/>
      <c r="U31" s="38">
        <f>SUM(C31:S31)</f>
        <v>47</v>
      </c>
      <c r="V31" s="17"/>
      <c r="W31" s="59"/>
      <c r="X31" s="59"/>
      <c r="Y31" s="59"/>
    </row>
    <row r="32" spans="1:25" ht="15.6" customHeight="1" x14ac:dyDescent="0.2">
      <c r="A32" s="150" t="s">
        <v>51</v>
      </c>
      <c r="B32" s="34" t="s">
        <v>8</v>
      </c>
      <c r="C32" s="119">
        <f>C31</f>
        <v>2</v>
      </c>
      <c r="D32" s="86">
        <f t="shared" ref="D32" si="35">C32-D30+D31</f>
        <v>2</v>
      </c>
      <c r="E32" s="128">
        <f>D32-E30+E31</f>
        <v>2</v>
      </c>
      <c r="F32" s="129">
        <f>E32-F30+F31</f>
        <v>2</v>
      </c>
      <c r="G32" s="105" t="s">
        <v>50</v>
      </c>
      <c r="H32" s="105" t="s">
        <v>50</v>
      </c>
      <c r="I32" s="104">
        <f>F32-I30+I31</f>
        <v>3</v>
      </c>
      <c r="J32" s="104">
        <f t="shared" ref="J32" si="36">I32-J30+J31</f>
        <v>3</v>
      </c>
      <c r="K32" s="103" t="s">
        <v>50</v>
      </c>
      <c r="L32" s="104">
        <f>J32-L30+L31</f>
        <v>6</v>
      </c>
      <c r="M32" s="130">
        <f t="shared" ref="M32" si="37">L32-M30+M31</f>
        <v>8</v>
      </c>
      <c r="N32" s="5">
        <f t="shared" ref="N32" si="38">M32-N30+N31</f>
        <v>18</v>
      </c>
      <c r="O32" s="5">
        <f t="shared" ref="O32" si="39">N32-O30+O31</f>
        <v>22</v>
      </c>
      <c r="P32" s="5">
        <f t="shared" ref="P32" si="40">O32-P30+P31</f>
        <v>32</v>
      </c>
      <c r="Q32" s="5">
        <f t="shared" ref="Q32" si="41">P32-Q30+Q31</f>
        <v>33</v>
      </c>
      <c r="R32" s="5">
        <f t="shared" ref="R32" si="42">Q32-R30+R31</f>
        <v>36</v>
      </c>
      <c r="S32" s="5">
        <f t="shared" ref="S32" si="43">R32-S30+S31</f>
        <v>31</v>
      </c>
      <c r="T32" s="39">
        <f>S32-T30</f>
        <v>0</v>
      </c>
      <c r="U32" s="40"/>
      <c r="V32" s="3">
        <f>MAX(C32:T32)</f>
        <v>36</v>
      </c>
      <c r="W32" s="59"/>
      <c r="X32" s="59"/>
      <c r="Y32" s="59"/>
    </row>
    <row r="33" spans="1:25" ht="15.6" customHeight="1" x14ac:dyDescent="0.2">
      <c r="A33" s="151"/>
      <c r="B33" s="34" t="s">
        <v>9</v>
      </c>
      <c r="C33" s="143"/>
      <c r="D33" s="144"/>
      <c r="E33" s="144"/>
      <c r="F33" s="145"/>
      <c r="G33" s="145"/>
      <c r="H33" s="145"/>
      <c r="I33" s="145"/>
      <c r="J33" s="145"/>
      <c r="K33" s="131" t="s">
        <v>50</v>
      </c>
      <c r="L33" s="145"/>
      <c r="M33" s="145"/>
      <c r="N33" s="144"/>
      <c r="O33" s="7">
        <v>7.18</v>
      </c>
      <c r="P33" s="144"/>
      <c r="Q33" s="7">
        <v>7.22</v>
      </c>
      <c r="R33" s="144"/>
      <c r="S33" s="145"/>
      <c r="T33" s="146">
        <v>7.27</v>
      </c>
      <c r="U33" s="41">
        <v>25</v>
      </c>
      <c r="V33" s="17"/>
      <c r="W33" s="59"/>
      <c r="X33" s="59"/>
      <c r="Y33" s="59"/>
    </row>
    <row r="34" spans="1:25" ht="15.6" customHeight="1" x14ac:dyDescent="0.2">
      <c r="A34" s="152"/>
      <c r="B34" s="35" t="s">
        <v>10</v>
      </c>
      <c r="C34" s="147">
        <v>7.02</v>
      </c>
      <c r="D34" s="148"/>
      <c r="E34" s="148"/>
      <c r="F34" s="148"/>
      <c r="G34" s="149" t="s">
        <v>50</v>
      </c>
      <c r="H34" s="145"/>
      <c r="I34" s="148"/>
      <c r="J34" s="148"/>
      <c r="K34" s="109" t="s">
        <v>50</v>
      </c>
      <c r="L34" s="148"/>
      <c r="M34" s="148"/>
      <c r="N34" s="148"/>
      <c r="O34" s="8">
        <f>O33</f>
        <v>7.18</v>
      </c>
      <c r="P34" s="148"/>
      <c r="Q34" s="8">
        <f>Q33</f>
        <v>7.22</v>
      </c>
      <c r="R34" s="148"/>
      <c r="S34" s="148"/>
      <c r="T34" s="142"/>
      <c r="U34" s="40"/>
      <c r="V34" s="18"/>
      <c r="W34" s="59"/>
      <c r="X34" s="59"/>
      <c r="Y34" s="59"/>
    </row>
    <row r="35" spans="1:25" ht="15.6" customHeight="1" thickBot="1" x14ac:dyDescent="0.25">
      <c r="A35" s="134">
        <v>515</v>
      </c>
      <c r="B35" s="61" t="s">
        <v>11</v>
      </c>
      <c r="C35" s="68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3"/>
      <c r="U35" s="64"/>
      <c r="V35" s="3"/>
      <c r="W35" s="59"/>
      <c r="X35" s="59"/>
      <c r="Y35" s="59"/>
    </row>
    <row r="36" spans="1:25" ht="15.6" customHeight="1" x14ac:dyDescent="0.2">
      <c r="A36" s="135"/>
      <c r="B36" s="31" t="s">
        <v>5</v>
      </c>
      <c r="C36" s="32"/>
      <c r="D36" s="84" t="s">
        <v>50</v>
      </c>
      <c r="E36" s="122" t="s">
        <v>50</v>
      </c>
      <c r="F36" s="123" t="s">
        <v>50</v>
      </c>
      <c r="G36" s="145"/>
      <c r="H36" s="95">
        <v>0</v>
      </c>
      <c r="I36" s="94">
        <v>0</v>
      </c>
      <c r="J36" s="94">
        <v>0</v>
      </c>
      <c r="K36" s="93" t="s">
        <v>50</v>
      </c>
      <c r="L36" s="94">
        <v>0</v>
      </c>
      <c r="M36" s="124">
        <v>3</v>
      </c>
      <c r="N36" s="29">
        <v>0</v>
      </c>
      <c r="O36" s="29">
        <v>5</v>
      </c>
      <c r="P36" s="29">
        <v>3</v>
      </c>
      <c r="Q36" s="29">
        <v>8</v>
      </c>
      <c r="R36" s="29">
        <v>1</v>
      </c>
      <c r="S36" s="29">
        <v>21</v>
      </c>
      <c r="T36" s="36">
        <v>3</v>
      </c>
      <c r="U36" s="37" t="s">
        <v>6</v>
      </c>
      <c r="V36" s="55"/>
      <c r="W36" s="59"/>
      <c r="X36" s="59"/>
      <c r="Y36" s="59"/>
    </row>
    <row r="37" spans="1:25" ht="15.6" customHeight="1" x14ac:dyDescent="0.2">
      <c r="A37" s="133">
        <v>7.1</v>
      </c>
      <c r="B37" s="34" t="s">
        <v>7</v>
      </c>
      <c r="C37" s="119" t="s">
        <v>50</v>
      </c>
      <c r="D37" s="85" t="s">
        <v>50</v>
      </c>
      <c r="E37" s="125" t="s">
        <v>50</v>
      </c>
      <c r="F37" s="126" t="s">
        <v>50</v>
      </c>
      <c r="G37" s="100">
        <v>29</v>
      </c>
      <c r="H37" s="100">
        <v>8</v>
      </c>
      <c r="I37" s="99">
        <v>0</v>
      </c>
      <c r="J37" s="99">
        <v>0</v>
      </c>
      <c r="K37" s="98" t="s">
        <v>50</v>
      </c>
      <c r="L37" s="99">
        <v>1</v>
      </c>
      <c r="M37" s="127">
        <v>2</v>
      </c>
      <c r="N37" s="4">
        <v>2</v>
      </c>
      <c r="O37" s="4">
        <v>0</v>
      </c>
      <c r="P37" s="4">
        <v>0</v>
      </c>
      <c r="Q37" s="4">
        <v>0</v>
      </c>
      <c r="R37" s="4">
        <v>1</v>
      </c>
      <c r="S37" s="4">
        <v>1</v>
      </c>
      <c r="T37" s="22"/>
      <c r="U37" s="38">
        <f>SUM(C37:S37)</f>
        <v>44</v>
      </c>
      <c r="V37" s="17"/>
      <c r="W37" s="59"/>
      <c r="X37" s="59"/>
      <c r="Y37" s="59"/>
    </row>
    <row r="38" spans="1:25" ht="15.6" customHeight="1" x14ac:dyDescent="0.2">
      <c r="A38" s="150" t="s">
        <v>49</v>
      </c>
      <c r="B38" s="34" t="s">
        <v>8</v>
      </c>
      <c r="C38" s="119" t="s">
        <v>50</v>
      </c>
      <c r="D38" s="86" t="s">
        <v>50</v>
      </c>
      <c r="E38" s="128" t="s">
        <v>50</v>
      </c>
      <c r="F38" s="129" t="s">
        <v>50</v>
      </c>
      <c r="G38" s="105">
        <f>G37</f>
        <v>29</v>
      </c>
      <c r="H38" s="105">
        <f t="shared" ref="H38" si="44">G38-H36+H37</f>
        <v>37</v>
      </c>
      <c r="I38" s="104">
        <f t="shared" ref="I38" si="45">H38-I36+I37</f>
        <v>37</v>
      </c>
      <c r="J38" s="104">
        <f t="shared" ref="J38" si="46">I38-J36+J37</f>
        <v>37</v>
      </c>
      <c r="K38" s="103" t="s">
        <v>50</v>
      </c>
      <c r="L38" s="104">
        <f>J38-L36+L37</f>
        <v>38</v>
      </c>
      <c r="M38" s="130">
        <f t="shared" ref="M38" si="47">L38-M36+M37</f>
        <v>37</v>
      </c>
      <c r="N38" s="5">
        <f t="shared" ref="N38" si="48">M38-N36+N37</f>
        <v>39</v>
      </c>
      <c r="O38" s="5">
        <f t="shared" ref="O38" si="49">N38-O36+O37</f>
        <v>34</v>
      </c>
      <c r="P38" s="5">
        <f t="shared" ref="P38" si="50">O38-P36+P37</f>
        <v>31</v>
      </c>
      <c r="Q38" s="5">
        <f t="shared" ref="Q38" si="51">P38-Q36+Q37</f>
        <v>23</v>
      </c>
      <c r="R38" s="5">
        <f t="shared" ref="R38" si="52">Q38-R36+R37</f>
        <v>23</v>
      </c>
      <c r="S38" s="5">
        <f t="shared" ref="S38" si="53">R38-S36+S37</f>
        <v>3</v>
      </c>
      <c r="T38" s="39">
        <f>S38-T36</f>
        <v>0</v>
      </c>
      <c r="U38" s="40"/>
      <c r="V38" s="3">
        <f>MAX(C38:T38)</f>
        <v>39</v>
      </c>
      <c r="W38" s="59"/>
      <c r="X38" s="59"/>
      <c r="Y38" s="59"/>
    </row>
    <row r="39" spans="1:25" ht="15.6" customHeight="1" x14ac:dyDescent="0.2">
      <c r="A39" s="151"/>
      <c r="B39" s="34" t="s">
        <v>9</v>
      </c>
      <c r="C39" s="143"/>
      <c r="D39" s="144"/>
      <c r="E39" s="144"/>
      <c r="F39" s="145"/>
      <c r="G39" s="145"/>
      <c r="H39" s="145"/>
      <c r="I39" s="145"/>
      <c r="J39" s="145"/>
      <c r="K39" s="131" t="s">
        <v>50</v>
      </c>
      <c r="L39" s="145"/>
      <c r="M39" s="145"/>
      <c r="N39" s="144"/>
      <c r="O39" s="7">
        <v>7.23</v>
      </c>
      <c r="P39" s="144"/>
      <c r="Q39" s="7">
        <v>7.29</v>
      </c>
      <c r="R39" s="144"/>
      <c r="S39" s="145"/>
      <c r="T39" s="146">
        <v>7.36</v>
      </c>
      <c r="U39" s="41">
        <v>26</v>
      </c>
      <c r="V39" s="17"/>
      <c r="W39" s="59"/>
      <c r="X39" s="59"/>
      <c r="Y39" s="59"/>
    </row>
    <row r="40" spans="1:25" ht="15.6" customHeight="1" x14ac:dyDescent="0.2">
      <c r="A40" s="152"/>
      <c r="B40" s="35" t="s">
        <v>10</v>
      </c>
      <c r="C40" s="147" t="s">
        <v>50</v>
      </c>
      <c r="D40" s="148"/>
      <c r="E40" s="148"/>
      <c r="F40" s="148"/>
      <c r="G40" s="149">
        <v>7.1</v>
      </c>
      <c r="H40" s="145"/>
      <c r="I40" s="148"/>
      <c r="J40" s="148"/>
      <c r="K40" s="109" t="s">
        <v>50</v>
      </c>
      <c r="L40" s="148"/>
      <c r="M40" s="148"/>
      <c r="N40" s="148"/>
      <c r="O40" s="8">
        <f>O39</f>
        <v>7.23</v>
      </c>
      <c r="P40" s="148"/>
      <c r="Q40" s="8">
        <f>Q39</f>
        <v>7.29</v>
      </c>
      <c r="R40" s="148"/>
      <c r="S40" s="148"/>
      <c r="T40" s="142"/>
      <c r="U40" s="40"/>
      <c r="V40" s="18"/>
      <c r="W40" s="59"/>
      <c r="X40" s="59"/>
      <c r="Y40" s="59"/>
    </row>
    <row r="41" spans="1:25" ht="15.6" customHeight="1" thickBot="1" x14ac:dyDescent="0.25">
      <c r="A41" s="134">
        <v>217</v>
      </c>
      <c r="B41" s="61" t="s">
        <v>11</v>
      </c>
      <c r="C41" s="68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3"/>
      <c r="U41" s="64"/>
      <c r="V41" s="3"/>
      <c r="W41" s="59"/>
      <c r="X41" s="59"/>
      <c r="Y41" s="59"/>
    </row>
    <row r="42" spans="1:25" ht="15.6" customHeight="1" x14ac:dyDescent="0.2">
      <c r="A42" s="135"/>
      <c r="B42" s="31" t="s">
        <v>5</v>
      </c>
      <c r="C42" s="32"/>
      <c r="D42" s="84" t="s">
        <v>50</v>
      </c>
      <c r="E42" s="122" t="s">
        <v>50</v>
      </c>
      <c r="F42" s="123" t="s">
        <v>50</v>
      </c>
      <c r="G42" s="145"/>
      <c r="H42" s="95">
        <v>0</v>
      </c>
      <c r="I42" s="94">
        <v>0</v>
      </c>
      <c r="J42" s="94">
        <v>0</v>
      </c>
      <c r="K42" s="93" t="s">
        <v>50</v>
      </c>
      <c r="L42" s="94">
        <v>0</v>
      </c>
      <c r="M42" s="124">
        <v>5</v>
      </c>
      <c r="N42" s="29">
        <v>3</v>
      </c>
      <c r="O42" s="29">
        <v>6</v>
      </c>
      <c r="P42" s="29">
        <v>2</v>
      </c>
      <c r="Q42" s="29">
        <v>7</v>
      </c>
      <c r="R42" s="29">
        <v>2</v>
      </c>
      <c r="S42" s="29">
        <v>3</v>
      </c>
      <c r="T42" s="36">
        <v>21</v>
      </c>
      <c r="U42" s="37" t="s">
        <v>6</v>
      </c>
      <c r="V42" s="55"/>
      <c r="W42" s="59"/>
      <c r="X42" s="59"/>
      <c r="Y42" s="59"/>
    </row>
    <row r="43" spans="1:25" ht="15.6" customHeight="1" x14ac:dyDescent="0.2">
      <c r="A43" s="133">
        <v>7.4</v>
      </c>
      <c r="B43" s="34" t="s">
        <v>7</v>
      </c>
      <c r="C43" s="119" t="s">
        <v>50</v>
      </c>
      <c r="D43" s="85" t="s">
        <v>50</v>
      </c>
      <c r="E43" s="125" t="s">
        <v>50</v>
      </c>
      <c r="F43" s="126" t="s">
        <v>50</v>
      </c>
      <c r="G43" s="100">
        <v>12</v>
      </c>
      <c r="H43" s="100">
        <v>7</v>
      </c>
      <c r="I43" s="99">
        <v>0</v>
      </c>
      <c r="J43" s="99">
        <v>0</v>
      </c>
      <c r="K43" s="98" t="s">
        <v>50</v>
      </c>
      <c r="L43" s="99">
        <v>4</v>
      </c>
      <c r="M43" s="127">
        <v>3</v>
      </c>
      <c r="N43" s="4">
        <v>4</v>
      </c>
      <c r="O43" s="4">
        <v>7</v>
      </c>
      <c r="P43" s="4">
        <v>1</v>
      </c>
      <c r="Q43" s="4">
        <v>0</v>
      </c>
      <c r="R43" s="4">
        <v>7</v>
      </c>
      <c r="S43" s="4">
        <v>4</v>
      </c>
      <c r="T43" s="22"/>
      <c r="U43" s="38">
        <f>SUM(C43:S43)</f>
        <v>49</v>
      </c>
      <c r="V43" s="17"/>
      <c r="W43" s="59"/>
      <c r="X43" s="59"/>
      <c r="Y43" s="59"/>
    </row>
    <row r="44" spans="1:25" ht="15.6" customHeight="1" x14ac:dyDescent="0.2">
      <c r="A44" s="150" t="s">
        <v>49</v>
      </c>
      <c r="B44" s="34" t="s">
        <v>8</v>
      </c>
      <c r="C44" s="119" t="s">
        <v>50</v>
      </c>
      <c r="D44" s="86" t="s">
        <v>50</v>
      </c>
      <c r="E44" s="128" t="s">
        <v>50</v>
      </c>
      <c r="F44" s="129" t="s">
        <v>50</v>
      </c>
      <c r="G44" s="105">
        <f>G43</f>
        <v>12</v>
      </c>
      <c r="H44" s="105">
        <f t="shared" ref="H44" si="54">G44-H42+H43</f>
        <v>19</v>
      </c>
      <c r="I44" s="104">
        <f t="shared" ref="I44" si="55">H44-I42+I43</f>
        <v>19</v>
      </c>
      <c r="J44" s="104">
        <f t="shared" ref="J44" si="56">I44-J42+J43</f>
        <v>19</v>
      </c>
      <c r="K44" s="103" t="s">
        <v>50</v>
      </c>
      <c r="L44" s="104">
        <f>J44-L42+L43</f>
        <v>23</v>
      </c>
      <c r="M44" s="130">
        <f t="shared" ref="M44" si="57">L44-M42+M43</f>
        <v>21</v>
      </c>
      <c r="N44" s="5">
        <f t="shared" ref="N44" si="58">M44-N42+N43</f>
        <v>22</v>
      </c>
      <c r="O44" s="5">
        <f t="shared" ref="O44" si="59">N44-O42+O43</f>
        <v>23</v>
      </c>
      <c r="P44" s="5">
        <f t="shared" ref="P44" si="60">O44-P42+P43</f>
        <v>22</v>
      </c>
      <c r="Q44" s="5">
        <f t="shared" ref="Q44" si="61">P44-Q42+Q43</f>
        <v>15</v>
      </c>
      <c r="R44" s="5">
        <f t="shared" ref="R44" si="62">Q44-R42+R43</f>
        <v>20</v>
      </c>
      <c r="S44" s="5">
        <f t="shared" ref="S44" si="63">R44-S42+S43</f>
        <v>21</v>
      </c>
      <c r="T44" s="39">
        <f>S44-T42</f>
        <v>0</v>
      </c>
      <c r="U44" s="40"/>
      <c r="V44" s="3">
        <f>MAX(C44:T44)</f>
        <v>23</v>
      </c>
      <c r="W44" s="59"/>
      <c r="X44" s="59"/>
      <c r="Y44" s="59"/>
    </row>
    <row r="45" spans="1:25" ht="15.6" customHeight="1" x14ac:dyDescent="0.2">
      <c r="A45" s="151"/>
      <c r="B45" s="34" t="s">
        <v>9</v>
      </c>
      <c r="C45" s="143"/>
      <c r="D45" s="144"/>
      <c r="E45" s="144"/>
      <c r="F45" s="145"/>
      <c r="G45" s="145"/>
      <c r="H45" s="145"/>
      <c r="I45" s="145"/>
      <c r="J45" s="145"/>
      <c r="K45" s="131" t="s">
        <v>50</v>
      </c>
      <c r="L45" s="145"/>
      <c r="M45" s="145"/>
      <c r="N45" s="144"/>
      <c r="O45" s="7">
        <v>7.53</v>
      </c>
      <c r="P45" s="144"/>
      <c r="Q45" s="7">
        <v>7.57</v>
      </c>
      <c r="R45" s="144"/>
      <c r="S45" s="145"/>
      <c r="T45" s="146">
        <v>8.0399999999999991</v>
      </c>
      <c r="U45" s="41">
        <v>24</v>
      </c>
      <c r="V45" s="17"/>
      <c r="W45" s="59"/>
      <c r="X45" s="59"/>
      <c r="Y45" s="59"/>
    </row>
    <row r="46" spans="1:25" ht="15.6" customHeight="1" x14ac:dyDescent="0.2">
      <c r="A46" s="152"/>
      <c r="B46" s="35" t="s">
        <v>10</v>
      </c>
      <c r="C46" s="147" t="s">
        <v>50</v>
      </c>
      <c r="D46" s="148"/>
      <c r="E46" s="148"/>
      <c r="F46" s="148"/>
      <c r="G46" s="149">
        <v>7.4</v>
      </c>
      <c r="H46" s="145"/>
      <c r="I46" s="148"/>
      <c r="J46" s="148"/>
      <c r="K46" s="109" t="s">
        <v>50</v>
      </c>
      <c r="L46" s="148"/>
      <c r="M46" s="148"/>
      <c r="N46" s="148"/>
      <c r="O46" s="8">
        <f>O45</f>
        <v>7.53</v>
      </c>
      <c r="P46" s="148"/>
      <c r="Q46" s="8">
        <f>Q45</f>
        <v>7.57</v>
      </c>
      <c r="R46" s="148"/>
      <c r="S46" s="148"/>
      <c r="T46" s="142"/>
      <c r="U46" s="40"/>
      <c r="V46" s="18"/>
      <c r="W46" s="59"/>
      <c r="X46" s="59"/>
      <c r="Y46" s="59"/>
    </row>
    <row r="47" spans="1:25" ht="15.6" customHeight="1" thickBot="1" x14ac:dyDescent="0.25">
      <c r="A47" s="134">
        <v>210</v>
      </c>
      <c r="B47" s="61" t="s">
        <v>11</v>
      </c>
      <c r="C47" s="68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3"/>
      <c r="U47" s="64"/>
      <c r="V47" s="3"/>
      <c r="W47" s="59"/>
      <c r="X47" s="59"/>
      <c r="Y47" s="59"/>
    </row>
    <row r="48" spans="1:25" ht="15.6" customHeight="1" x14ac:dyDescent="0.2">
      <c r="A48" s="135"/>
      <c r="B48" s="31" t="s">
        <v>5</v>
      </c>
      <c r="C48" s="32"/>
      <c r="D48" s="84" t="s">
        <v>50</v>
      </c>
      <c r="E48" s="122" t="s">
        <v>50</v>
      </c>
      <c r="F48" s="123" t="s">
        <v>50</v>
      </c>
      <c r="G48" s="145"/>
      <c r="H48" s="95">
        <v>0</v>
      </c>
      <c r="I48" s="94">
        <v>0</v>
      </c>
      <c r="J48" s="94">
        <v>0</v>
      </c>
      <c r="K48" s="93" t="s">
        <v>50</v>
      </c>
      <c r="L48" s="94">
        <v>1</v>
      </c>
      <c r="M48" s="124">
        <v>1</v>
      </c>
      <c r="N48" s="29">
        <v>0</v>
      </c>
      <c r="O48" s="29">
        <v>4</v>
      </c>
      <c r="P48" s="29">
        <v>2</v>
      </c>
      <c r="Q48" s="29">
        <v>6</v>
      </c>
      <c r="R48" s="29">
        <v>2</v>
      </c>
      <c r="S48" s="29">
        <v>13</v>
      </c>
      <c r="T48" s="36">
        <v>17</v>
      </c>
      <c r="U48" s="37" t="s">
        <v>6</v>
      </c>
      <c r="V48" s="55"/>
      <c r="W48" s="59"/>
      <c r="X48" s="59"/>
      <c r="Y48" s="59"/>
    </row>
    <row r="49" spans="1:25" ht="15.6" customHeight="1" x14ac:dyDescent="0.2">
      <c r="A49" s="133">
        <v>8.0500000000000007</v>
      </c>
      <c r="B49" s="34" t="s">
        <v>7</v>
      </c>
      <c r="C49" s="119" t="s">
        <v>50</v>
      </c>
      <c r="D49" s="85" t="s">
        <v>50</v>
      </c>
      <c r="E49" s="125" t="s">
        <v>50</v>
      </c>
      <c r="F49" s="126" t="s">
        <v>50</v>
      </c>
      <c r="G49" s="100">
        <v>9</v>
      </c>
      <c r="H49" s="100">
        <v>2</v>
      </c>
      <c r="I49" s="99">
        <v>0</v>
      </c>
      <c r="J49" s="99">
        <v>0</v>
      </c>
      <c r="K49" s="98" t="s">
        <v>50</v>
      </c>
      <c r="L49" s="99">
        <v>4</v>
      </c>
      <c r="M49" s="127">
        <v>4</v>
      </c>
      <c r="N49" s="4">
        <v>9</v>
      </c>
      <c r="O49" s="4">
        <v>7</v>
      </c>
      <c r="P49" s="4">
        <v>3</v>
      </c>
      <c r="Q49" s="4">
        <v>3</v>
      </c>
      <c r="R49" s="4">
        <v>2</v>
      </c>
      <c r="S49" s="4">
        <v>3</v>
      </c>
      <c r="T49" s="22"/>
      <c r="U49" s="38">
        <f>SUM(C49:S49)</f>
        <v>46</v>
      </c>
      <c r="V49" s="17"/>
      <c r="W49" s="59"/>
      <c r="X49" s="59"/>
      <c r="Y49" s="59"/>
    </row>
    <row r="50" spans="1:25" ht="15.6" customHeight="1" x14ac:dyDescent="0.2">
      <c r="A50" s="150" t="s">
        <v>49</v>
      </c>
      <c r="B50" s="34" t="s">
        <v>8</v>
      </c>
      <c r="C50" s="119" t="s">
        <v>50</v>
      </c>
      <c r="D50" s="86" t="s">
        <v>50</v>
      </c>
      <c r="E50" s="128" t="s">
        <v>50</v>
      </c>
      <c r="F50" s="129" t="s">
        <v>50</v>
      </c>
      <c r="G50" s="105">
        <f>G49</f>
        <v>9</v>
      </c>
      <c r="H50" s="105">
        <f t="shared" ref="H50" si="64">G50-H48+H49</f>
        <v>11</v>
      </c>
      <c r="I50" s="104">
        <f t="shared" ref="I50" si="65">H50-I48+I49</f>
        <v>11</v>
      </c>
      <c r="J50" s="104">
        <f t="shared" ref="J50" si="66">I50-J48+J49</f>
        <v>11</v>
      </c>
      <c r="K50" s="103" t="s">
        <v>50</v>
      </c>
      <c r="L50" s="104">
        <f>J50-L48+L49</f>
        <v>14</v>
      </c>
      <c r="M50" s="130">
        <f t="shared" ref="M50" si="67">L50-M48+M49</f>
        <v>17</v>
      </c>
      <c r="N50" s="5">
        <f t="shared" ref="N50" si="68">M50-N48+N49</f>
        <v>26</v>
      </c>
      <c r="O50" s="5">
        <f t="shared" ref="O50" si="69">N50-O48+O49</f>
        <v>29</v>
      </c>
      <c r="P50" s="5">
        <f t="shared" ref="P50" si="70">O50-P48+P49</f>
        <v>30</v>
      </c>
      <c r="Q50" s="5">
        <f t="shared" ref="Q50" si="71">P50-Q48+Q49</f>
        <v>27</v>
      </c>
      <c r="R50" s="5">
        <f t="shared" ref="R50" si="72">Q50-R48+R49</f>
        <v>27</v>
      </c>
      <c r="S50" s="5">
        <f t="shared" ref="S50" si="73">R50-S48+S49</f>
        <v>17</v>
      </c>
      <c r="T50" s="39">
        <f>S50-T48</f>
        <v>0</v>
      </c>
      <c r="U50" s="40"/>
      <c r="V50" s="3">
        <f>MAX(C50:T50)</f>
        <v>30</v>
      </c>
      <c r="W50" s="59"/>
      <c r="X50" s="59"/>
      <c r="Y50" s="59"/>
    </row>
    <row r="51" spans="1:25" ht="15.6" customHeight="1" x14ac:dyDescent="0.2">
      <c r="A51" s="151"/>
      <c r="B51" s="34" t="s">
        <v>9</v>
      </c>
      <c r="C51" s="143"/>
      <c r="D51" s="144"/>
      <c r="E51" s="144"/>
      <c r="F51" s="145"/>
      <c r="G51" s="145"/>
      <c r="H51" s="145"/>
      <c r="I51" s="145"/>
      <c r="J51" s="145"/>
      <c r="K51" s="131" t="s">
        <v>50</v>
      </c>
      <c r="L51" s="145"/>
      <c r="M51" s="145"/>
      <c r="N51" s="144"/>
      <c r="O51" s="7">
        <v>8.17</v>
      </c>
      <c r="P51" s="144"/>
      <c r="Q51" s="7">
        <v>8.2200000000000006</v>
      </c>
      <c r="R51" s="144"/>
      <c r="S51" s="145"/>
      <c r="T51" s="146">
        <v>8.2899999999999991</v>
      </c>
      <c r="U51" s="41">
        <v>24</v>
      </c>
      <c r="V51" s="17"/>
      <c r="W51" s="59"/>
      <c r="X51" s="59"/>
      <c r="Y51" s="59"/>
    </row>
    <row r="52" spans="1:25" ht="15.6" customHeight="1" x14ac:dyDescent="0.2">
      <c r="A52" s="152"/>
      <c r="B52" s="35" t="s">
        <v>10</v>
      </c>
      <c r="C52" s="147" t="s">
        <v>50</v>
      </c>
      <c r="D52" s="148"/>
      <c r="E52" s="148"/>
      <c r="F52" s="148"/>
      <c r="G52" s="149">
        <v>8.0500000000000007</v>
      </c>
      <c r="H52" s="145"/>
      <c r="I52" s="148"/>
      <c r="J52" s="148"/>
      <c r="K52" s="109" t="s">
        <v>50</v>
      </c>
      <c r="L52" s="148"/>
      <c r="M52" s="148"/>
      <c r="N52" s="148"/>
      <c r="O52" s="8">
        <f>O51</f>
        <v>8.17</v>
      </c>
      <c r="P52" s="148"/>
      <c r="Q52" s="8">
        <f>Q51</f>
        <v>8.2200000000000006</v>
      </c>
      <c r="R52" s="148"/>
      <c r="S52" s="148"/>
      <c r="T52" s="142"/>
      <c r="U52" s="40"/>
      <c r="V52" s="18"/>
      <c r="W52" s="59"/>
      <c r="X52" s="59"/>
      <c r="Y52" s="59"/>
    </row>
    <row r="53" spans="1:25" ht="15.6" customHeight="1" thickBot="1" x14ac:dyDescent="0.25">
      <c r="A53" s="134">
        <v>217</v>
      </c>
      <c r="B53" s="61" t="s">
        <v>11</v>
      </c>
      <c r="C53" s="68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3"/>
      <c r="U53" s="64"/>
      <c r="V53" s="3"/>
      <c r="W53" s="59"/>
      <c r="X53" s="59"/>
      <c r="Y53" s="59"/>
    </row>
    <row r="54" spans="1:25" ht="15.6" customHeight="1" x14ac:dyDescent="0.2">
      <c r="A54" s="135"/>
      <c r="B54" s="31" t="s">
        <v>5</v>
      </c>
      <c r="C54" s="32"/>
      <c r="D54" s="84" t="s">
        <v>50</v>
      </c>
      <c r="E54" s="122" t="s">
        <v>50</v>
      </c>
      <c r="F54" s="123" t="s">
        <v>50</v>
      </c>
      <c r="G54" s="145"/>
      <c r="H54" s="95">
        <v>0</v>
      </c>
      <c r="I54" s="94">
        <v>0</v>
      </c>
      <c r="J54" s="94">
        <v>0</v>
      </c>
      <c r="K54" s="93" t="s">
        <v>50</v>
      </c>
      <c r="L54" s="94">
        <v>1</v>
      </c>
      <c r="M54" s="124">
        <v>1</v>
      </c>
      <c r="N54" s="29">
        <v>3</v>
      </c>
      <c r="O54" s="29">
        <v>17</v>
      </c>
      <c r="P54" s="29">
        <v>6</v>
      </c>
      <c r="Q54" s="29">
        <v>9</v>
      </c>
      <c r="R54" s="29">
        <v>2</v>
      </c>
      <c r="S54" s="29">
        <v>3</v>
      </c>
      <c r="T54" s="36">
        <v>13</v>
      </c>
      <c r="U54" s="37" t="s">
        <v>6</v>
      </c>
      <c r="V54" s="55"/>
      <c r="W54" s="59"/>
      <c r="X54" s="59"/>
      <c r="Y54" s="59"/>
    </row>
    <row r="55" spans="1:25" ht="15.6" customHeight="1" x14ac:dyDescent="0.2">
      <c r="A55" s="133">
        <v>8.2799999999999994</v>
      </c>
      <c r="B55" s="34" t="s">
        <v>7</v>
      </c>
      <c r="C55" s="119" t="s">
        <v>50</v>
      </c>
      <c r="D55" s="85" t="s">
        <v>50</v>
      </c>
      <c r="E55" s="125" t="s">
        <v>50</v>
      </c>
      <c r="F55" s="126" t="s">
        <v>50</v>
      </c>
      <c r="G55" s="100">
        <v>21</v>
      </c>
      <c r="H55" s="100">
        <v>2</v>
      </c>
      <c r="I55" s="99">
        <v>2</v>
      </c>
      <c r="J55" s="99">
        <v>0</v>
      </c>
      <c r="K55" s="98" t="s">
        <v>50</v>
      </c>
      <c r="L55" s="99">
        <v>0</v>
      </c>
      <c r="M55" s="127">
        <v>8</v>
      </c>
      <c r="N55" s="4">
        <v>8</v>
      </c>
      <c r="O55" s="4">
        <v>5</v>
      </c>
      <c r="P55" s="4">
        <v>2</v>
      </c>
      <c r="Q55" s="4">
        <v>0</v>
      </c>
      <c r="R55" s="4">
        <v>5</v>
      </c>
      <c r="S55" s="4">
        <v>2</v>
      </c>
      <c r="T55" s="22"/>
      <c r="U55" s="38">
        <f>SUM(C55:S55)</f>
        <v>55</v>
      </c>
      <c r="V55" s="17"/>
      <c r="W55" s="59"/>
      <c r="X55" s="59"/>
      <c r="Y55" s="59"/>
    </row>
    <row r="56" spans="1:25" ht="15.6" customHeight="1" x14ac:dyDescent="0.2">
      <c r="A56" s="150" t="s">
        <v>49</v>
      </c>
      <c r="B56" s="34" t="s">
        <v>8</v>
      </c>
      <c r="C56" s="119" t="s">
        <v>50</v>
      </c>
      <c r="D56" s="86" t="s">
        <v>50</v>
      </c>
      <c r="E56" s="128" t="s">
        <v>50</v>
      </c>
      <c r="F56" s="129" t="s">
        <v>50</v>
      </c>
      <c r="G56" s="105">
        <f>G55</f>
        <v>21</v>
      </c>
      <c r="H56" s="105">
        <f t="shared" ref="H56" si="74">G56-H54+H55</f>
        <v>23</v>
      </c>
      <c r="I56" s="104">
        <f t="shared" ref="I56" si="75">H56-I54+I55</f>
        <v>25</v>
      </c>
      <c r="J56" s="104">
        <f t="shared" ref="J56" si="76">I56-J54+J55</f>
        <v>25</v>
      </c>
      <c r="K56" s="103" t="s">
        <v>50</v>
      </c>
      <c r="L56" s="104">
        <f>J56-L54+L55</f>
        <v>24</v>
      </c>
      <c r="M56" s="130">
        <f t="shared" ref="M56" si="77">L56-M54+M55</f>
        <v>31</v>
      </c>
      <c r="N56" s="5">
        <f t="shared" ref="N56" si="78">M56-N54+N55</f>
        <v>36</v>
      </c>
      <c r="O56" s="5">
        <f t="shared" ref="O56" si="79">N56-O54+O55</f>
        <v>24</v>
      </c>
      <c r="P56" s="5">
        <f t="shared" ref="P56" si="80">O56-P54+P55</f>
        <v>20</v>
      </c>
      <c r="Q56" s="5">
        <f t="shared" ref="Q56" si="81">P56-Q54+Q55</f>
        <v>11</v>
      </c>
      <c r="R56" s="5">
        <f t="shared" ref="R56" si="82">Q56-R54+R55</f>
        <v>14</v>
      </c>
      <c r="S56" s="5">
        <f t="shared" ref="S56" si="83">R56-S54+S55</f>
        <v>13</v>
      </c>
      <c r="T56" s="39">
        <f>S56-T54</f>
        <v>0</v>
      </c>
      <c r="U56" s="40"/>
      <c r="V56" s="3">
        <f>MAX(C56:T56)</f>
        <v>36</v>
      </c>
      <c r="W56" s="59"/>
      <c r="X56" s="59"/>
      <c r="Y56" s="59"/>
    </row>
    <row r="57" spans="1:25" ht="15.6" customHeight="1" x14ac:dyDescent="0.2">
      <c r="A57" s="151"/>
      <c r="B57" s="34" t="s">
        <v>9</v>
      </c>
      <c r="C57" s="143"/>
      <c r="D57" s="144"/>
      <c r="E57" s="144"/>
      <c r="F57" s="145"/>
      <c r="G57" s="145"/>
      <c r="H57" s="145"/>
      <c r="I57" s="145"/>
      <c r="J57" s="145"/>
      <c r="K57" s="131" t="s">
        <v>50</v>
      </c>
      <c r="L57" s="145"/>
      <c r="M57" s="145"/>
      <c r="N57" s="144"/>
      <c r="O57" s="7">
        <v>8.41</v>
      </c>
      <c r="P57" s="144"/>
      <c r="Q57" s="7">
        <v>8.4600000000000009</v>
      </c>
      <c r="R57" s="144"/>
      <c r="S57" s="145"/>
      <c r="T57" s="146">
        <v>8.51</v>
      </c>
      <c r="U57" s="41">
        <f>51-28</f>
        <v>23</v>
      </c>
      <c r="V57" s="17"/>
      <c r="W57" s="59"/>
      <c r="X57" s="59"/>
      <c r="Y57" s="59"/>
    </row>
    <row r="58" spans="1:25" ht="15.6" customHeight="1" x14ac:dyDescent="0.2">
      <c r="A58" s="152"/>
      <c r="B58" s="35" t="s">
        <v>10</v>
      </c>
      <c r="C58" s="147" t="s">
        <v>50</v>
      </c>
      <c r="D58" s="148"/>
      <c r="E58" s="148"/>
      <c r="F58" s="148"/>
      <c r="G58" s="149">
        <v>8.2799999999999994</v>
      </c>
      <c r="H58" s="145"/>
      <c r="I58" s="148"/>
      <c r="J58" s="148"/>
      <c r="K58" s="109" t="s">
        <v>50</v>
      </c>
      <c r="L58" s="148"/>
      <c r="M58" s="148"/>
      <c r="N58" s="148"/>
      <c r="O58" s="8">
        <f>O57</f>
        <v>8.41</v>
      </c>
      <c r="P58" s="148"/>
      <c r="Q58" s="8">
        <f>Q57</f>
        <v>8.4600000000000009</v>
      </c>
      <c r="R58" s="148"/>
      <c r="S58" s="148"/>
      <c r="T58" s="142"/>
      <c r="U58" s="40"/>
      <c r="V58" s="18"/>
      <c r="W58" s="59"/>
      <c r="X58" s="59"/>
      <c r="Y58" s="59"/>
    </row>
    <row r="59" spans="1:25" ht="15.6" customHeight="1" thickBot="1" x14ac:dyDescent="0.25">
      <c r="A59" s="134">
        <v>515</v>
      </c>
      <c r="B59" s="61" t="s">
        <v>11</v>
      </c>
      <c r="C59" s="68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3"/>
      <c r="U59" s="64"/>
      <c r="V59" s="3"/>
      <c r="W59" s="59"/>
      <c r="X59" s="59"/>
      <c r="Y59" s="59"/>
    </row>
    <row r="60" spans="1:25" ht="15.6" customHeight="1" x14ac:dyDescent="0.2">
      <c r="A60" s="135"/>
      <c r="B60" s="31" t="s">
        <v>5</v>
      </c>
      <c r="C60" s="32"/>
      <c r="D60" s="84">
        <v>0</v>
      </c>
      <c r="E60" s="122">
        <v>0</v>
      </c>
      <c r="F60" s="123">
        <v>0</v>
      </c>
      <c r="G60" s="145"/>
      <c r="H60" s="95" t="s">
        <v>50</v>
      </c>
      <c r="I60" s="94">
        <v>0</v>
      </c>
      <c r="J60" s="94">
        <v>0</v>
      </c>
      <c r="K60" s="93">
        <v>1</v>
      </c>
      <c r="L60" s="94">
        <v>0</v>
      </c>
      <c r="M60" s="124">
        <v>1</v>
      </c>
      <c r="N60" s="29">
        <v>1</v>
      </c>
      <c r="O60" s="29">
        <v>5</v>
      </c>
      <c r="P60" s="29">
        <v>3</v>
      </c>
      <c r="Q60" s="29">
        <v>2</v>
      </c>
      <c r="R60" s="29">
        <v>1</v>
      </c>
      <c r="S60" s="29">
        <v>6</v>
      </c>
      <c r="T60" s="36">
        <v>14</v>
      </c>
      <c r="U60" s="37" t="s">
        <v>6</v>
      </c>
      <c r="V60" s="55"/>
      <c r="W60" s="59"/>
      <c r="X60" s="59"/>
      <c r="Y60" s="59"/>
    </row>
    <row r="61" spans="1:25" ht="15.6" customHeight="1" x14ac:dyDescent="0.2">
      <c r="A61" s="133">
        <v>8.5</v>
      </c>
      <c r="B61" s="34" t="s">
        <v>7</v>
      </c>
      <c r="C61" s="119">
        <v>0</v>
      </c>
      <c r="D61" s="85">
        <v>0</v>
      </c>
      <c r="E61" s="125">
        <v>0</v>
      </c>
      <c r="F61" s="126">
        <v>0</v>
      </c>
      <c r="G61" s="100" t="s">
        <v>50</v>
      </c>
      <c r="H61" s="100" t="s">
        <v>50</v>
      </c>
      <c r="I61" s="99">
        <v>2</v>
      </c>
      <c r="J61" s="99">
        <v>0</v>
      </c>
      <c r="K61" s="98">
        <v>8</v>
      </c>
      <c r="L61" s="99">
        <v>1</v>
      </c>
      <c r="M61" s="127">
        <v>1</v>
      </c>
      <c r="N61" s="4">
        <v>4</v>
      </c>
      <c r="O61" s="4">
        <v>11</v>
      </c>
      <c r="P61" s="4">
        <v>2</v>
      </c>
      <c r="Q61" s="4">
        <v>2</v>
      </c>
      <c r="R61" s="4">
        <v>3</v>
      </c>
      <c r="S61" s="4">
        <v>0</v>
      </c>
      <c r="T61" s="22"/>
      <c r="U61" s="38">
        <f>SUM(C61:S61)</f>
        <v>34</v>
      </c>
      <c r="V61" s="17"/>
      <c r="W61" s="59"/>
      <c r="X61" s="59"/>
      <c r="Y61" s="59"/>
    </row>
    <row r="62" spans="1:25" ht="15.6" customHeight="1" x14ac:dyDescent="0.2">
      <c r="A62" s="150" t="s">
        <v>51</v>
      </c>
      <c r="B62" s="34" t="s">
        <v>8</v>
      </c>
      <c r="C62" s="119">
        <f>C61</f>
        <v>0</v>
      </c>
      <c r="D62" s="86">
        <f t="shared" ref="D62" si="84">C62-D60+D61</f>
        <v>0</v>
      </c>
      <c r="E62" s="128">
        <f>D62-E60+E61</f>
        <v>0</v>
      </c>
      <c r="F62" s="129">
        <f>E62-F60+F61</f>
        <v>0</v>
      </c>
      <c r="G62" s="105" t="s">
        <v>50</v>
      </c>
      <c r="H62" s="105" t="s">
        <v>50</v>
      </c>
      <c r="I62" s="104">
        <f>F62-I60+I61</f>
        <v>2</v>
      </c>
      <c r="J62" s="104">
        <f t="shared" ref="J62" si="85">I62-J60+J61</f>
        <v>2</v>
      </c>
      <c r="K62" s="103">
        <f t="shared" ref="K62" si="86">J62-K60+K61</f>
        <v>9</v>
      </c>
      <c r="L62" s="104">
        <f t="shared" ref="L62" si="87">K62-L60+L61</f>
        <v>10</v>
      </c>
      <c r="M62" s="130">
        <f t="shared" ref="M62" si="88">L62-M60+M61</f>
        <v>10</v>
      </c>
      <c r="N62" s="5">
        <f t="shared" ref="N62" si="89">M62-N60+N61</f>
        <v>13</v>
      </c>
      <c r="O62" s="5">
        <f t="shared" ref="O62" si="90">N62-O60+O61</f>
        <v>19</v>
      </c>
      <c r="P62" s="5">
        <f t="shared" ref="P62" si="91">O62-P60+P61</f>
        <v>18</v>
      </c>
      <c r="Q62" s="5">
        <f t="shared" ref="Q62" si="92">P62-Q60+Q61</f>
        <v>18</v>
      </c>
      <c r="R62" s="5">
        <f t="shared" ref="R62" si="93">Q62-R60+R61</f>
        <v>20</v>
      </c>
      <c r="S62" s="5">
        <f t="shared" ref="S62" si="94">R62-S60+S61</f>
        <v>14</v>
      </c>
      <c r="T62" s="39">
        <f>S62-T60</f>
        <v>0</v>
      </c>
      <c r="U62" s="40"/>
      <c r="V62" s="3">
        <f>MAX(C62:T62)</f>
        <v>20</v>
      </c>
      <c r="W62" s="59"/>
      <c r="X62" s="59"/>
      <c r="Y62" s="59"/>
    </row>
    <row r="63" spans="1:25" ht="15.6" customHeight="1" x14ac:dyDescent="0.2">
      <c r="A63" s="151"/>
      <c r="B63" s="34" t="s">
        <v>9</v>
      </c>
      <c r="C63" s="143"/>
      <c r="D63" s="144"/>
      <c r="E63" s="144"/>
      <c r="F63" s="145"/>
      <c r="G63" s="145"/>
      <c r="H63" s="145"/>
      <c r="I63" s="145"/>
      <c r="J63" s="145"/>
      <c r="K63" s="131">
        <v>9</v>
      </c>
      <c r="L63" s="145"/>
      <c r="M63" s="145"/>
      <c r="N63" s="144"/>
      <c r="O63" s="7">
        <v>9.09</v>
      </c>
      <c r="P63" s="144"/>
      <c r="Q63" s="7">
        <v>9.14</v>
      </c>
      <c r="R63" s="144"/>
      <c r="S63" s="145"/>
      <c r="T63" s="146">
        <v>9.2100000000000009</v>
      </c>
      <c r="U63" s="41">
        <v>31</v>
      </c>
      <c r="V63" s="17"/>
      <c r="W63" s="59"/>
      <c r="X63" s="59"/>
      <c r="Y63" s="59"/>
    </row>
    <row r="64" spans="1:25" ht="15.6" customHeight="1" x14ac:dyDescent="0.2">
      <c r="A64" s="152"/>
      <c r="B64" s="35" t="s">
        <v>10</v>
      </c>
      <c r="C64" s="147">
        <v>8.5</v>
      </c>
      <c r="D64" s="148"/>
      <c r="E64" s="148"/>
      <c r="F64" s="148"/>
      <c r="G64" s="149" t="s">
        <v>50</v>
      </c>
      <c r="H64" s="145"/>
      <c r="I64" s="148"/>
      <c r="J64" s="148"/>
      <c r="K64" s="109">
        <f>K63</f>
        <v>9</v>
      </c>
      <c r="L64" s="148"/>
      <c r="M64" s="148"/>
      <c r="N64" s="148"/>
      <c r="O64" s="8">
        <f>O63</f>
        <v>9.09</v>
      </c>
      <c r="P64" s="148"/>
      <c r="Q64" s="8">
        <f>Q63</f>
        <v>9.14</v>
      </c>
      <c r="R64" s="148"/>
      <c r="S64" s="148"/>
      <c r="T64" s="142"/>
      <c r="U64" s="40"/>
      <c r="V64" s="18"/>
      <c r="W64" s="59"/>
      <c r="X64" s="59"/>
      <c r="Y64" s="59"/>
    </row>
    <row r="65" spans="1:25" ht="15.6" customHeight="1" thickBot="1" x14ac:dyDescent="0.25">
      <c r="A65" s="134">
        <v>210</v>
      </c>
      <c r="B65" s="61" t="s">
        <v>11</v>
      </c>
      <c r="C65" s="68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3"/>
      <c r="U65" s="64"/>
      <c r="V65" s="3"/>
      <c r="W65" s="59"/>
      <c r="X65" s="59"/>
      <c r="Y65" s="59"/>
    </row>
    <row r="66" spans="1:25" ht="15.6" customHeight="1" x14ac:dyDescent="0.2">
      <c r="A66" s="135"/>
      <c r="B66" s="31" t="s">
        <v>5</v>
      </c>
      <c r="C66" s="32"/>
      <c r="D66" s="84" t="s">
        <v>50</v>
      </c>
      <c r="E66" s="122" t="s">
        <v>50</v>
      </c>
      <c r="F66" s="123" t="s">
        <v>50</v>
      </c>
      <c r="G66" s="145"/>
      <c r="H66" s="95">
        <v>0</v>
      </c>
      <c r="I66" s="94">
        <v>0</v>
      </c>
      <c r="J66" s="94">
        <v>0</v>
      </c>
      <c r="K66" s="93">
        <v>3</v>
      </c>
      <c r="L66" s="94">
        <v>0</v>
      </c>
      <c r="M66" s="124">
        <v>0</v>
      </c>
      <c r="N66" s="29">
        <v>4</v>
      </c>
      <c r="O66" s="29">
        <v>8</v>
      </c>
      <c r="P66" s="29">
        <v>2</v>
      </c>
      <c r="Q66" s="29">
        <v>14</v>
      </c>
      <c r="R66" s="29">
        <v>5</v>
      </c>
      <c r="S66" s="29">
        <v>7</v>
      </c>
      <c r="T66" s="36">
        <v>24</v>
      </c>
      <c r="U66" s="37" t="s">
        <v>6</v>
      </c>
      <c r="V66" s="55"/>
      <c r="W66" s="59"/>
      <c r="X66" s="59"/>
      <c r="Y66" s="59"/>
    </row>
    <row r="67" spans="1:25" ht="15.6" customHeight="1" x14ac:dyDescent="0.2">
      <c r="A67" s="133">
        <v>9.15</v>
      </c>
      <c r="B67" s="34" t="s">
        <v>7</v>
      </c>
      <c r="C67" s="119" t="s">
        <v>50</v>
      </c>
      <c r="D67" s="85" t="s">
        <v>50</v>
      </c>
      <c r="E67" s="125" t="s">
        <v>50</v>
      </c>
      <c r="F67" s="126" t="s">
        <v>50</v>
      </c>
      <c r="G67" s="100">
        <v>11</v>
      </c>
      <c r="H67" s="100">
        <v>2</v>
      </c>
      <c r="I67" s="99">
        <v>2</v>
      </c>
      <c r="J67" s="99">
        <v>0</v>
      </c>
      <c r="K67" s="98">
        <v>7</v>
      </c>
      <c r="L67" s="99">
        <v>1</v>
      </c>
      <c r="M67" s="127">
        <v>10</v>
      </c>
      <c r="N67" s="4">
        <v>9</v>
      </c>
      <c r="O67" s="4">
        <v>16</v>
      </c>
      <c r="P67" s="4">
        <v>0</v>
      </c>
      <c r="Q67" s="4">
        <v>1</v>
      </c>
      <c r="R67" s="4">
        <v>3</v>
      </c>
      <c r="S67" s="4">
        <v>5</v>
      </c>
      <c r="T67" s="22"/>
      <c r="U67" s="38">
        <f>SUM(C67:S67)</f>
        <v>67</v>
      </c>
      <c r="V67" s="17"/>
      <c r="W67" s="59"/>
      <c r="X67" s="59"/>
      <c r="Y67" s="59"/>
    </row>
    <row r="68" spans="1:25" ht="15.6" customHeight="1" x14ac:dyDescent="0.2">
      <c r="A68" s="150" t="s">
        <v>49</v>
      </c>
      <c r="B68" s="34" t="s">
        <v>8</v>
      </c>
      <c r="C68" s="119" t="s">
        <v>50</v>
      </c>
      <c r="D68" s="86" t="s">
        <v>50</v>
      </c>
      <c r="E68" s="128" t="s">
        <v>50</v>
      </c>
      <c r="F68" s="129" t="s">
        <v>50</v>
      </c>
      <c r="G68" s="105">
        <f>G67</f>
        <v>11</v>
      </c>
      <c r="H68" s="105">
        <f t="shared" ref="H68" si="95">G68-H66+H67</f>
        <v>13</v>
      </c>
      <c r="I68" s="104">
        <f t="shared" ref="I68" si="96">H68-I66+I67</f>
        <v>15</v>
      </c>
      <c r="J68" s="104">
        <f t="shared" ref="J68" si="97">I68-J66+J67</f>
        <v>15</v>
      </c>
      <c r="K68" s="103">
        <f t="shared" ref="K68" si="98">J68-K66+K67</f>
        <v>19</v>
      </c>
      <c r="L68" s="104">
        <f t="shared" ref="L68" si="99">K68-L66+L67</f>
        <v>20</v>
      </c>
      <c r="M68" s="130">
        <f t="shared" ref="M68" si="100">L68-M66+M67</f>
        <v>30</v>
      </c>
      <c r="N68" s="5">
        <f t="shared" ref="N68" si="101">M68-N66+N67</f>
        <v>35</v>
      </c>
      <c r="O68" s="5">
        <f t="shared" ref="O68" si="102">N68-O66+O67</f>
        <v>43</v>
      </c>
      <c r="P68" s="5">
        <f t="shared" ref="P68" si="103">O68-P66+P67</f>
        <v>41</v>
      </c>
      <c r="Q68" s="5">
        <f t="shared" ref="Q68" si="104">P68-Q66+Q67</f>
        <v>28</v>
      </c>
      <c r="R68" s="5">
        <f t="shared" ref="R68" si="105">Q68-R66+R67</f>
        <v>26</v>
      </c>
      <c r="S68" s="5">
        <f t="shared" ref="S68" si="106">R68-S66+S67</f>
        <v>24</v>
      </c>
      <c r="T68" s="39">
        <f>S68-T66</f>
        <v>0</v>
      </c>
      <c r="U68" s="40"/>
      <c r="V68" s="3">
        <f>MAX(C68:T68)</f>
        <v>43</v>
      </c>
      <c r="W68" s="59"/>
      <c r="X68" s="59"/>
      <c r="Y68" s="59"/>
    </row>
    <row r="69" spans="1:25" ht="15.6" customHeight="1" x14ac:dyDescent="0.2">
      <c r="A69" s="151"/>
      <c r="B69" s="34" t="s">
        <v>9</v>
      </c>
      <c r="C69" s="143"/>
      <c r="D69" s="144"/>
      <c r="E69" s="144"/>
      <c r="F69" s="145"/>
      <c r="G69" s="145"/>
      <c r="H69" s="145"/>
      <c r="I69" s="145"/>
      <c r="J69" s="145"/>
      <c r="K69" s="131">
        <v>9.2100000000000009</v>
      </c>
      <c r="L69" s="145"/>
      <c r="M69" s="145"/>
      <c r="N69" s="144"/>
      <c r="O69" s="7">
        <v>9.3000000000000007</v>
      </c>
      <c r="P69" s="144"/>
      <c r="Q69" s="7">
        <v>9.34</v>
      </c>
      <c r="R69" s="144"/>
      <c r="S69" s="145"/>
      <c r="T69" s="146">
        <v>9.4</v>
      </c>
      <c r="U69" s="41">
        <v>25</v>
      </c>
      <c r="V69" s="17"/>
      <c r="W69" s="59"/>
      <c r="X69" s="59"/>
      <c r="Y69" s="59"/>
    </row>
    <row r="70" spans="1:25" ht="15.6" customHeight="1" x14ac:dyDescent="0.2">
      <c r="A70" s="152"/>
      <c r="B70" s="35" t="s">
        <v>10</v>
      </c>
      <c r="C70" s="147" t="s">
        <v>50</v>
      </c>
      <c r="D70" s="148"/>
      <c r="E70" s="148"/>
      <c r="F70" s="148"/>
      <c r="G70" s="149">
        <f>A67</f>
        <v>9.15</v>
      </c>
      <c r="H70" s="145"/>
      <c r="I70" s="148"/>
      <c r="J70" s="148"/>
      <c r="K70" s="109">
        <f>K69</f>
        <v>9.2100000000000009</v>
      </c>
      <c r="L70" s="148"/>
      <c r="M70" s="148"/>
      <c r="N70" s="148"/>
      <c r="O70" s="8">
        <f>O69</f>
        <v>9.3000000000000007</v>
      </c>
      <c r="P70" s="148"/>
      <c r="Q70" s="8">
        <f>Q69</f>
        <v>9.34</v>
      </c>
      <c r="R70" s="148"/>
      <c r="S70" s="148"/>
      <c r="T70" s="142"/>
      <c r="U70" s="40"/>
      <c r="V70" s="18"/>
      <c r="W70" s="59"/>
      <c r="X70" s="59"/>
      <c r="Y70" s="59"/>
    </row>
    <row r="71" spans="1:25" ht="15.6" customHeight="1" thickBot="1" x14ac:dyDescent="0.25">
      <c r="A71" s="134">
        <v>209</v>
      </c>
      <c r="B71" s="61" t="s">
        <v>11</v>
      </c>
      <c r="C71" s="68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3"/>
      <c r="U71" s="64"/>
      <c r="V71" s="3"/>
      <c r="W71" s="59"/>
      <c r="X71" s="59"/>
      <c r="Y71" s="59"/>
    </row>
    <row r="72" spans="1:25" ht="15.6" customHeight="1" x14ac:dyDescent="0.2">
      <c r="A72" s="135"/>
      <c r="B72" s="31" t="s">
        <v>5</v>
      </c>
      <c r="C72" s="32"/>
      <c r="D72" s="84" t="s">
        <v>50</v>
      </c>
      <c r="E72" s="122" t="s">
        <v>50</v>
      </c>
      <c r="F72" s="123" t="s">
        <v>50</v>
      </c>
      <c r="G72" s="145"/>
      <c r="H72" s="95">
        <v>0</v>
      </c>
      <c r="I72" s="94">
        <v>0</v>
      </c>
      <c r="J72" s="94">
        <v>2</v>
      </c>
      <c r="K72" s="93">
        <v>1</v>
      </c>
      <c r="L72" s="94">
        <v>0</v>
      </c>
      <c r="M72" s="124">
        <v>3</v>
      </c>
      <c r="N72" s="29">
        <v>0</v>
      </c>
      <c r="O72" s="29">
        <v>10</v>
      </c>
      <c r="P72" s="29">
        <v>0</v>
      </c>
      <c r="Q72" s="29">
        <v>4</v>
      </c>
      <c r="R72" s="29">
        <v>2</v>
      </c>
      <c r="S72" s="29">
        <v>3</v>
      </c>
      <c r="T72" s="36">
        <v>13</v>
      </c>
      <c r="U72" s="37" t="s">
        <v>6</v>
      </c>
      <c r="V72" s="55"/>
      <c r="W72" s="59"/>
      <c r="X72" s="59"/>
      <c r="Y72" s="59"/>
    </row>
    <row r="73" spans="1:25" ht="15.6" customHeight="1" x14ac:dyDescent="0.2">
      <c r="A73" s="133">
        <v>9.2799999999999994</v>
      </c>
      <c r="B73" s="34" t="s">
        <v>7</v>
      </c>
      <c r="C73" s="119" t="s">
        <v>50</v>
      </c>
      <c r="D73" s="85" t="s">
        <v>50</v>
      </c>
      <c r="E73" s="125" t="s">
        <v>50</v>
      </c>
      <c r="F73" s="126" t="s">
        <v>50</v>
      </c>
      <c r="G73" s="100">
        <v>12</v>
      </c>
      <c r="H73" s="100">
        <v>6</v>
      </c>
      <c r="I73" s="99">
        <v>1</v>
      </c>
      <c r="J73" s="99">
        <v>0</v>
      </c>
      <c r="K73" s="98">
        <v>2</v>
      </c>
      <c r="L73" s="99">
        <v>0</v>
      </c>
      <c r="M73" s="127">
        <v>1</v>
      </c>
      <c r="N73" s="4">
        <v>3</v>
      </c>
      <c r="O73" s="4">
        <v>9</v>
      </c>
      <c r="P73" s="4">
        <v>1</v>
      </c>
      <c r="Q73" s="4">
        <v>1</v>
      </c>
      <c r="R73" s="4">
        <v>0</v>
      </c>
      <c r="S73" s="4">
        <v>2</v>
      </c>
      <c r="T73" s="22"/>
      <c r="U73" s="38">
        <f>SUM(C73:S73)</f>
        <v>38</v>
      </c>
      <c r="V73" s="17"/>
      <c r="W73" s="59"/>
      <c r="X73" s="59"/>
      <c r="Y73" s="59"/>
    </row>
    <row r="74" spans="1:25" ht="15.6" customHeight="1" x14ac:dyDescent="0.2">
      <c r="A74" s="150" t="s">
        <v>49</v>
      </c>
      <c r="B74" s="34" t="s">
        <v>8</v>
      </c>
      <c r="C74" s="119" t="s">
        <v>50</v>
      </c>
      <c r="D74" s="86" t="s">
        <v>50</v>
      </c>
      <c r="E74" s="128" t="s">
        <v>50</v>
      </c>
      <c r="F74" s="129" t="s">
        <v>50</v>
      </c>
      <c r="G74" s="105">
        <f>G73</f>
        <v>12</v>
      </c>
      <c r="H74" s="105">
        <f t="shared" ref="H74" si="107">G74-H72+H73</f>
        <v>18</v>
      </c>
      <c r="I74" s="104">
        <f t="shared" ref="I74" si="108">H74-I72+I73</f>
        <v>19</v>
      </c>
      <c r="J74" s="104">
        <f t="shared" ref="J74" si="109">I74-J72+J73</f>
        <v>17</v>
      </c>
      <c r="K74" s="103">
        <f t="shared" ref="K74" si="110">J74-K72+K73</f>
        <v>18</v>
      </c>
      <c r="L74" s="104">
        <f t="shared" ref="L74" si="111">K74-L72+L73</f>
        <v>18</v>
      </c>
      <c r="M74" s="130">
        <f t="shared" ref="M74" si="112">L74-M72+M73</f>
        <v>16</v>
      </c>
      <c r="N74" s="5">
        <f t="shared" ref="N74" si="113">M74-N72+N73</f>
        <v>19</v>
      </c>
      <c r="O74" s="5">
        <f t="shared" ref="O74" si="114">N74-O72+O73</f>
        <v>18</v>
      </c>
      <c r="P74" s="5">
        <f t="shared" ref="P74" si="115">O74-P72+P73</f>
        <v>19</v>
      </c>
      <c r="Q74" s="5">
        <f t="shared" ref="Q74" si="116">P74-Q72+Q73</f>
        <v>16</v>
      </c>
      <c r="R74" s="5">
        <f t="shared" ref="R74" si="117">Q74-R72+R73</f>
        <v>14</v>
      </c>
      <c r="S74" s="5">
        <f t="shared" ref="S74" si="118">R74-S72+S73</f>
        <v>13</v>
      </c>
      <c r="T74" s="39">
        <f>S74-T72</f>
        <v>0</v>
      </c>
      <c r="U74" s="40"/>
      <c r="V74" s="3">
        <f>MAX(C74:T74)</f>
        <v>19</v>
      </c>
      <c r="W74" s="59"/>
      <c r="X74" s="59"/>
      <c r="Y74" s="59"/>
    </row>
    <row r="75" spans="1:25" ht="15.6" customHeight="1" x14ac:dyDescent="0.2">
      <c r="A75" s="151"/>
      <c r="B75" s="34" t="s">
        <v>9</v>
      </c>
      <c r="C75" s="143"/>
      <c r="D75" s="144"/>
      <c r="E75" s="144"/>
      <c r="F75" s="145"/>
      <c r="G75" s="145"/>
      <c r="H75" s="145"/>
      <c r="I75" s="145"/>
      <c r="J75" s="145"/>
      <c r="K75" s="131">
        <v>9.36</v>
      </c>
      <c r="L75" s="145"/>
      <c r="M75" s="145"/>
      <c r="N75" s="144"/>
      <c r="O75" s="7">
        <v>9.44</v>
      </c>
      <c r="P75" s="144"/>
      <c r="Q75" s="7">
        <v>9.49</v>
      </c>
      <c r="R75" s="144"/>
      <c r="S75" s="145"/>
      <c r="T75" s="146">
        <v>9.5399999999999991</v>
      </c>
      <c r="U75" s="41">
        <f>54-28</f>
        <v>26</v>
      </c>
      <c r="V75" s="17"/>
      <c r="W75" s="59"/>
      <c r="X75" s="59"/>
      <c r="Y75" s="59"/>
    </row>
    <row r="76" spans="1:25" ht="15.6" customHeight="1" x14ac:dyDescent="0.2">
      <c r="A76" s="152"/>
      <c r="B76" s="35" t="s">
        <v>10</v>
      </c>
      <c r="C76" s="147" t="s">
        <v>50</v>
      </c>
      <c r="D76" s="148"/>
      <c r="E76" s="148"/>
      <c r="F76" s="148"/>
      <c r="G76" s="149">
        <v>9.2799999999999994</v>
      </c>
      <c r="H76" s="145"/>
      <c r="I76" s="148"/>
      <c r="J76" s="148"/>
      <c r="K76" s="109">
        <f>K75</f>
        <v>9.36</v>
      </c>
      <c r="L76" s="148"/>
      <c r="M76" s="148"/>
      <c r="N76" s="148"/>
      <c r="O76" s="8">
        <f>O75</f>
        <v>9.44</v>
      </c>
      <c r="P76" s="148"/>
      <c r="Q76" s="8">
        <f>Q75</f>
        <v>9.49</v>
      </c>
      <c r="R76" s="148"/>
      <c r="S76" s="148"/>
      <c r="T76" s="142"/>
      <c r="U76" s="40"/>
      <c r="V76" s="18"/>
      <c r="W76" s="59"/>
      <c r="X76" s="59"/>
      <c r="Y76" s="59"/>
    </row>
    <row r="77" spans="1:25" ht="15.6" customHeight="1" thickBot="1" x14ac:dyDescent="0.25">
      <c r="A77" s="134">
        <v>515</v>
      </c>
      <c r="B77" s="61" t="s">
        <v>11</v>
      </c>
      <c r="C77" s="68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3"/>
      <c r="U77" s="64"/>
      <c r="V77" s="3"/>
      <c r="W77" s="59"/>
      <c r="X77" s="59"/>
      <c r="Y77" s="59"/>
    </row>
    <row r="78" spans="1:25" ht="15.6" customHeight="1" x14ac:dyDescent="0.2">
      <c r="A78" s="135"/>
      <c r="B78" s="31" t="s">
        <v>5</v>
      </c>
      <c r="C78" s="32"/>
      <c r="D78" s="84" t="s">
        <v>50</v>
      </c>
      <c r="E78" s="122" t="s">
        <v>50</v>
      </c>
      <c r="F78" s="123" t="s">
        <v>50</v>
      </c>
      <c r="G78" s="145"/>
      <c r="H78" s="95">
        <v>0</v>
      </c>
      <c r="I78" s="94">
        <v>0</v>
      </c>
      <c r="J78" s="94">
        <v>0</v>
      </c>
      <c r="K78" s="93">
        <v>6</v>
      </c>
      <c r="L78" s="94">
        <v>0</v>
      </c>
      <c r="M78" s="124">
        <v>2</v>
      </c>
      <c r="N78" s="29">
        <v>1</v>
      </c>
      <c r="O78" s="29">
        <v>14</v>
      </c>
      <c r="P78" s="29">
        <v>3</v>
      </c>
      <c r="Q78" s="29">
        <v>8</v>
      </c>
      <c r="R78" s="29">
        <v>2</v>
      </c>
      <c r="S78" s="29">
        <v>6</v>
      </c>
      <c r="T78" s="36">
        <v>30</v>
      </c>
      <c r="U78" s="37" t="s">
        <v>6</v>
      </c>
      <c r="V78" s="55"/>
      <c r="W78" s="59"/>
      <c r="X78" s="59"/>
      <c r="Y78" s="59"/>
    </row>
    <row r="79" spans="1:25" ht="15.6" customHeight="1" x14ac:dyDescent="0.2">
      <c r="A79" s="133">
        <v>9.5</v>
      </c>
      <c r="B79" s="34" t="s">
        <v>7</v>
      </c>
      <c r="C79" s="119" t="s">
        <v>50</v>
      </c>
      <c r="D79" s="85" t="s">
        <v>50</v>
      </c>
      <c r="E79" s="125" t="s">
        <v>50</v>
      </c>
      <c r="F79" s="126" t="s">
        <v>50</v>
      </c>
      <c r="G79" s="100">
        <v>16</v>
      </c>
      <c r="H79" s="100">
        <v>5</v>
      </c>
      <c r="I79" s="99">
        <v>2</v>
      </c>
      <c r="J79" s="99">
        <v>1</v>
      </c>
      <c r="K79" s="98">
        <v>7</v>
      </c>
      <c r="L79" s="99">
        <v>2</v>
      </c>
      <c r="M79" s="127">
        <v>1</v>
      </c>
      <c r="N79" s="4">
        <v>7</v>
      </c>
      <c r="O79" s="4">
        <v>16</v>
      </c>
      <c r="P79" s="4">
        <v>6</v>
      </c>
      <c r="Q79" s="4">
        <v>0</v>
      </c>
      <c r="R79" s="4">
        <v>5</v>
      </c>
      <c r="S79" s="4">
        <v>4</v>
      </c>
      <c r="T79" s="22"/>
      <c r="U79" s="38">
        <f>SUM(C79:S79)</f>
        <v>72</v>
      </c>
      <c r="V79" s="17"/>
      <c r="W79" s="59"/>
      <c r="X79" s="59"/>
      <c r="Y79" s="59"/>
    </row>
    <row r="80" spans="1:25" ht="15.6" customHeight="1" x14ac:dyDescent="0.2">
      <c r="A80" s="150" t="s">
        <v>49</v>
      </c>
      <c r="B80" s="34" t="s">
        <v>8</v>
      </c>
      <c r="C80" s="119" t="s">
        <v>50</v>
      </c>
      <c r="D80" s="86" t="s">
        <v>50</v>
      </c>
      <c r="E80" s="128" t="s">
        <v>50</v>
      </c>
      <c r="F80" s="129" t="s">
        <v>50</v>
      </c>
      <c r="G80" s="105">
        <f>G79</f>
        <v>16</v>
      </c>
      <c r="H80" s="105">
        <f t="shared" ref="H80" si="119">G80-H78+H79</f>
        <v>21</v>
      </c>
      <c r="I80" s="104">
        <f t="shared" ref="I80" si="120">H80-I78+I79</f>
        <v>23</v>
      </c>
      <c r="J80" s="104">
        <f t="shared" ref="J80" si="121">I80-J78+J79</f>
        <v>24</v>
      </c>
      <c r="K80" s="103">
        <f t="shared" ref="K80" si="122">J80-K78+K79</f>
        <v>25</v>
      </c>
      <c r="L80" s="104">
        <f t="shared" ref="L80" si="123">K80-L78+L79</f>
        <v>27</v>
      </c>
      <c r="M80" s="130">
        <f t="shared" ref="M80" si="124">L80-M78+M79</f>
        <v>26</v>
      </c>
      <c r="N80" s="5">
        <f t="shared" ref="N80" si="125">M80-N78+N79</f>
        <v>32</v>
      </c>
      <c r="O80" s="5">
        <f t="shared" ref="O80" si="126">N80-O78+O79</f>
        <v>34</v>
      </c>
      <c r="P80" s="5">
        <f t="shared" ref="P80" si="127">O80-P78+P79</f>
        <v>37</v>
      </c>
      <c r="Q80" s="5">
        <f t="shared" ref="Q80" si="128">P80-Q78+Q79</f>
        <v>29</v>
      </c>
      <c r="R80" s="5">
        <f t="shared" ref="R80" si="129">Q80-R78+R79</f>
        <v>32</v>
      </c>
      <c r="S80" s="5">
        <f t="shared" ref="S80" si="130">R80-S78+S79</f>
        <v>30</v>
      </c>
      <c r="T80" s="39">
        <f>S80-T78</f>
        <v>0</v>
      </c>
      <c r="U80" s="40"/>
      <c r="V80" s="3">
        <f>MAX(C80:T80)</f>
        <v>37</v>
      </c>
      <c r="W80" s="59"/>
      <c r="X80" s="59"/>
      <c r="Y80" s="59"/>
    </row>
    <row r="81" spans="1:25" ht="15.6" customHeight="1" x14ac:dyDescent="0.2">
      <c r="A81" s="151"/>
      <c r="B81" s="34" t="s">
        <v>9</v>
      </c>
      <c r="C81" s="143"/>
      <c r="D81" s="144"/>
      <c r="E81" s="144"/>
      <c r="F81" s="145"/>
      <c r="G81" s="145"/>
      <c r="H81" s="145"/>
      <c r="I81" s="145"/>
      <c r="J81" s="145"/>
      <c r="K81" s="131">
        <v>9.57</v>
      </c>
      <c r="L81" s="145"/>
      <c r="M81" s="145"/>
      <c r="N81" s="144"/>
      <c r="O81" s="7">
        <v>10.039999999999999</v>
      </c>
      <c r="P81" s="144"/>
      <c r="Q81" s="7">
        <v>10.09</v>
      </c>
      <c r="R81" s="144"/>
      <c r="S81" s="145"/>
      <c r="T81" s="146">
        <v>10.15</v>
      </c>
      <c r="U81" s="41">
        <v>25</v>
      </c>
      <c r="V81" s="17"/>
      <c r="W81" s="59"/>
      <c r="X81" s="59"/>
      <c r="Y81" s="59"/>
    </row>
    <row r="82" spans="1:25" ht="15.6" customHeight="1" x14ac:dyDescent="0.2">
      <c r="A82" s="152"/>
      <c r="B82" s="35" t="s">
        <v>10</v>
      </c>
      <c r="C82" s="147" t="s">
        <v>50</v>
      </c>
      <c r="D82" s="148"/>
      <c r="E82" s="148"/>
      <c r="F82" s="148"/>
      <c r="G82" s="149">
        <v>9.5</v>
      </c>
      <c r="H82" s="145"/>
      <c r="I82" s="148"/>
      <c r="J82" s="148"/>
      <c r="K82" s="109">
        <f>K81</f>
        <v>9.57</v>
      </c>
      <c r="L82" s="148"/>
      <c r="M82" s="148"/>
      <c r="N82" s="148"/>
      <c r="O82" s="8">
        <f>O81</f>
        <v>10.039999999999999</v>
      </c>
      <c r="P82" s="148"/>
      <c r="Q82" s="8">
        <f>Q81</f>
        <v>10.09</v>
      </c>
      <c r="R82" s="148"/>
      <c r="S82" s="148"/>
      <c r="T82" s="142"/>
      <c r="U82" s="40"/>
      <c r="V82" s="18"/>
      <c r="W82" s="59"/>
      <c r="X82" s="59"/>
      <c r="Y82" s="59"/>
    </row>
    <row r="83" spans="1:25" ht="15.6" customHeight="1" thickBot="1" x14ac:dyDescent="0.25">
      <c r="A83" s="134">
        <v>210</v>
      </c>
      <c r="B83" s="61" t="s">
        <v>11</v>
      </c>
      <c r="C83" s="68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3"/>
      <c r="U83" s="64"/>
      <c r="V83" s="3"/>
      <c r="W83" s="59"/>
      <c r="X83" s="59"/>
      <c r="Y83" s="59"/>
    </row>
    <row r="84" spans="1:25" ht="15.6" customHeight="1" x14ac:dyDescent="0.2">
      <c r="A84" s="135"/>
      <c r="B84" s="31" t="s">
        <v>5</v>
      </c>
      <c r="C84" s="32"/>
      <c r="D84" s="84" t="s">
        <v>50</v>
      </c>
      <c r="E84" s="122" t="s">
        <v>50</v>
      </c>
      <c r="F84" s="123" t="s">
        <v>50</v>
      </c>
      <c r="G84" s="145"/>
      <c r="H84" s="95">
        <v>0</v>
      </c>
      <c r="I84" s="94">
        <v>0</v>
      </c>
      <c r="J84" s="94">
        <v>2</v>
      </c>
      <c r="K84" s="93">
        <v>10</v>
      </c>
      <c r="L84" s="94">
        <v>0</v>
      </c>
      <c r="M84" s="124">
        <v>1</v>
      </c>
      <c r="N84" s="29">
        <v>12</v>
      </c>
      <c r="O84" s="29">
        <v>16</v>
      </c>
      <c r="P84" s="29">
        <v>2</v>
      </c>
      <c r="Q84" s="29">
        <v>10</v>
      </c>
      <c r="R84" s="29">
        <v>10</v>
      </c>
      <c r="S84" s="29">
        <v>12</v>
      </c>
      <c r="T84" s="36">
        <v>9</v>
      </c>
      <c r="U84" s="37" t="s">
        <v>6</v>
      </c>
      <c r="V84" s="55"/>
      <c r="W84" s="59"/>
      <c r="X84" s="59"/>
      <c r="Y84" s="59"/>
    </row>
    <row r="85" spans="1:25" ht="15.6" customHeight="1" x14ac:dyDescent="0.2">
      <c r="A85" s="133">
        <v>10.199999999999999</v>
      </c>
      <c r="B85" s="34" t="s">
        <v>7</v>
      </c>
      <c r="C85" s="119" t="s">
        <v>50</v>
      </c>
      <c r="D85" s="85" t="s">
        <v>50</v>
      </c>
      <c r="E85" s="125" t="s">
        <v>50</v>
      </c>
      <c r="F85" s="126" t="s">
        <v>50</v>
      </c>
      <c r="G85" s="100">
        <v>21</v>
      </c>
      <c r="H85" s="100">
        <v>9</v>
      </c>
      <c r="I85" s="99">
        <v>4</v>
      </c>
      <c r="J85" s="99">
        <v>1</v>
      </c>
      <c r="K85" s="98">
        <v>10</v>
      </c>
      <c r="L85" s="99">
        <v>4</v>
      </c>
      <c r="M85" s="127">
        <v>5</v>
      </c>
      <c r="N85" s="4">
        <v>11</v>
      </c>
      <c r="O85" s="4">
        <v>8</v>
      </c>
      <c r="P85" s="4">
        <v>1</v>
      </c>
      <c r="Q85" s="4">
        <v>5</v>
      </c>
      <c r="R85" s="4">
        <v>3</v>
      </c>
      <c r="S85" s="4">
        <v>2</v>
      </c>
      <c r="T85" s="22"/>
      <c r="U85" s="38">
        <f>SUM(C85:S85)</f>
        <v>84</v>
      </c>
      <c r="V85" s="17"/>
      <c r="W85" s="59"/>
      <c r="X85" s="59"/>
      <c r="Y85" s="59"/>
    </row>
    <row r="86" spans="1:25" ht="15.6" customHeight="1" x14ac:dyDescent="0.2">
      <c r="A86" s="150" t="s">
        <v>49</v>
      </c>
      <c r="B86" s="34" t="s">
        <v>8</v>
      </c>
      <c r="C86" s="119" t="s">
        <v>50</v>
      </c>
      <c r="D86" s="86" t="s">
        <v>50</v>
      </c>
      <c r="E86" s="128" t="s">
        <v>50</v>
      </c>
      <c r="F86" s="129" t="s">
        <v>50</v>
      </c>
      <c r="G86" s="105">
        <f>G85</f>
        <v>21</v>
      </c>
      <c r="H86" s="105">
        <f t="shared" ref="H86" si="131">G86-H84+H85</f>
        <v>30</v>
      </c>
      <c r="I86" s="104">
        <f t="shared" ref="I86" si="132">H86-I84+I85</f>
        <v>34</v>
      </c>
      <c r="J86" s="104">
        <f t="shared" ref="J86" si="133">I86-J84+J85</f>
        <v>33</v>
      </c>
      <c r="K86" s="103">
        <f t="shared" ref="K86" si="134">J86-K84+K85</f>
        <v>33</v>
      </c>
      <c r="L86" s="104">
        <f t="shared" ref="L86" si="135">K86-L84+L85</f>
        <v>37</v>
      </c>
      <c r="M86" s="130">
        <f t="shared" ref="M86" si="136">L86-M84+M85</f>
        <v>41</v>
      </c>
      <c r="N86" s="5">
        <f t="shared" ref="N86" si="137">M86-N84+N85</f>
        <v>40</v>
      </c>
      <c r="O86" s="5">
        <f t="shared" ref="O86" si="138">N86-O84+O85</f>
        <v>32</v>
      </c>
      <c r="P86" s="5">
        <f t="shared" ref="P86" si="139">O86-P84+P85</f>
        <v>31</v>
      </c>
      <c r="Q86" s="5">
        <f t="shared" ref="Q86" si="140">P86-Q84+Q85</f>
        <v>26</v>
      </c>
      <c r="R86" s="5">
        <f t="shared" ref="R86" si="141">Q86-R84+R85</f>
        <v>19</v>
      </c>
      <c r="S86" s="5">
        <f t="shared" ref="S86" si="142">R86-S84+S85</f>
        <v>9</v>
      </c>
      <c r="T86" s="39">
        <f>S86-T84</f>
        <v>0</v>
      </c>
      <c r="U86" s="40"/>
      <c r="V86" s="3">
        <f>MAX(C86:T86)</f>
        <v>41</v>
      </c>
      <c r="W86" s="59"/>
      <c r="X86" s="59"/>
      <c r="Y86" s="59"/>
    </row>
    <row r="87" spans="1:25" ht="15.6" customHeight="1" x14ac:dyDescent="0.2">
      <c r="A87" s="151"/>
      <c r="B87" s="34" t="s">
        <v>9</v>
      </c>
      <c r="C87" s="143"/>
      <c r="D87" s="144"/>
      <c r="E87" s="144"/>
      <c r="F87" s="145"/>
      <c r="G87" s="145"/>
      <c r="H87" s="145"/>
      <c r="I87" s="145"/>
      <c r="J87" s="145"/>
      <c r="K87" s="131">
        <v>10.34</v>
      </c>
      <c r="L87" s="145"/>
      <c r="M87" s="145"/>
      <c r="N87" s="144"/>
      <c r="O87" s="7">
        <v>10.44</v>
      </c>
      <c r="P87" s="144"/>
      <c r="Q87" s="7">
        <v>10.48</v>
      </c>
      <c r="R87" s="144"/>
      <c r="S87" s="145"/>
      <c r="T87" s="146">
        <v>10.54</v>
      </c>
      <c r="U87" s="41">
        <v>29</v>
      </c>
      <c r="V87" s="17"/>
      <c r="W87" s="59"/>
      <c r="X87" s="59"/>
      <c r="Y87" s="59"/>
    </row>
    <row r="88" spans="1:25" ht="15.6" customHeight="1" x14ac:dyDescent="0.2">
      <c r="A88" s="152"/>
      <c r="B88" s="35" t="s">
        <v>10</v>
      </c>
      <c r="C88" s="147" t="s">
        <v>50</v>
      </c>
      <c r="D88" s="148"/>
      <c r="E88" s="148"/>
      <c r="F88" s="148"/>
      <c r="G88" s="149">
        <v>10.25</v>
      </c>
      <c r="H88" s="145"/>
      <c r="I88" s="148"/>
      <c r="J88" s="148"/>
      <c r="K88" s="109">
        <f>K87</f>
        <v>10.34</v>
      </c>
      <c r="L88" s="148"/>
      <c r="M88" s="148"/>
      <c r="N88" s="148"/>
      <c r="O88" s="8">
        <f>O87</f>
        <v>10.44</v>
      </c>
      <c r="P88" s="148"/>
      <c r="Q88" s="8">
        <f>Q87</f>
        <v>10.48</v>
      </c>
      <c r="R88" s="148"/>
      <c r="S88" s="148"/>
      <c r="T88" s="142"/>
      <c r="U88" s="40"/>
      <c r="V88" s="18"/>
      <c r="W88" s="59"/>
      <c r="X88" s="59"/>
      <c r="Y88" s="59"/>
    </row>
    <row r="89" spans="1:25" ht="15.6" customHeight="1" thickBot="1" x14ac:dyDescent="0.25">
      <c r="A89" s="134">
        <v>515</v>
      </c>
      <c r="B89" s="61" t="s">
        <v>11</v>
      </c>
      <c r="C89" s="68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3"/>
      <c r="U89" s="64"/>
      <c r="V89" s="3"/>
      <c r="W89" s="59"/>
      <c r="X89" s="59"/>
      <c r="Y89" s="59"/>
    </row>
    <row r="90" spans="1:25" ht="15.6" customHeight="1" x14ac:dyDescent="0.2">
      <c r="A90" s="135"/>
      <c r="B90" s="31" t="s">
        <v>5</v>
      </c>
      <c r="C90" s="32"/>
      <c r="D90" s="84" t="s">
        <v>50</v>
      </c>
      <c r="E90" s="122" t="s">
        <v>50</v>
      </c>
      <c r="F90" s="123" t="s">
        <v>50</v>
      </c>
      <c r="G90" s="145"/>
      <c r="H90" s="95">
        <v>0</v>
      </c>
      <c r="I90" s="94">
        <v>0</v>
      </c>
      <c r="J90" s="94">
        <v>0</v>
      </c>
      <c r="K90" s="93">
        <v>8</v>
      </c>
      <c r="L90" s="94">
        <v>0</v>
      </c>
      <c r="M90" s="124">
        <v>2</v>
      </c>
      <c r="N90" s="29">
        <v>4</v>
      </c>
      <c r="O90" s="29">
        <v>12</v>
      </c>
      <c r="P90" s="29">
        <v>4</v>
      </c>
      <c r="Q90" s="29">
        <v>5</v>
      </c>
      <c r="R90" s="29">
        <v>4</v>
      </c>
      <c r="S90" s="29">
        <v>16</v>
      </c>
      <c r="T90" s="36">
        <v>19</v>
      </c>
      <c r="U90" s="37" t="s">
        <v>6</v>
      </c>
      <c r="V90" s="55"/>
      <c r="W90" s="59"/>
      <c r="X90" s="59"/>
      <c r="Y90" s="59"/>
    </row>
    <row r="91" spans="1:25" ht="15.6" customHeight="1" x14ac:dyDescent="0.2">
      <c r="A91" s="133">
        <v>11</v>
      </c>
      <c r="B91" s="34" t="s">
        <v>7</v>
      </c>
      <c r="C91" s="119" t="s">
        <v>50</v>
      </c>
      <c r="D91" s="85" t="s">
        <v>50</v>
      </c>
      <c r="E91" s="125" t="s">
        <v>50</v>
      </c>
      <c r="F91" s="126" t="s">
        <v>50</v>
      </c>
      <c r="G91" s="100">
        <v>22</v>
      </c>
      <c r="H91" s="100">
        <v>3</v>
      </c>
      <c r="I91" s="99">
        <v>1</v>
      </c>
      <c r="J91" s="99">
        <v>0</v>
      </c>
      <c r="K91" s="98">
        <v>14</v>
      </c>
      <c r="L91" s="99">
        <v>0</v>
      </c>
      <c r="M91" s="127">
        <v>5</v>
      </c>
      <c r="N91" s="4">
        <v>5</v>
      </c>
      <c r="O91" s="4">
        <v>18</v>
      </c>
      <c r="P91" s="4">
        <v>3</v>
      </c>
      <c r="Q91" s="4">
        <v>0</v>
      </c>
      <c r="R91" s="4">
        <v>0</v>
      </c>
      <c r="S91" s="4">
        <v>3</v>
      </c>
      <c r="T91" s="22"/>
      <c r="U91" s="38">
        <f>SUM(C91:S91)</f>
        <v>74</v>
      </c>
      <c r="V91" s="17"/>
      <c r="W91" s="59"/>
      <c r="X91" s="59"/>
      <c r="Y91" s="59"/>
    </row>
    <row r="92" spans="1:25" ht="15.6" customHeight="1" x14ac:dyDescent="0.2">
      <c r="A92" s="150" t="s">
        <v>49</v>
      </c>
      <c r="B92" s="34" t="s">
        <v>8</v>
      </c>
      <c r="C92" s="119" t="s">
        <v>50</v>
      </c>
      <c r="D92" s="86" t="s">
        <v>50</v>
      </c>
      <c r="E92" s="128" t="s">
        <v>50</v>
      </c>
      <c r="F92" s="129" t="s">
        <v>50</v>
      </c>
      <c r="G92" s="105">
        <f>G91</f>
        <v>22</v>
      </c>
      <c r="H92" s="105">
        <f t="shared" ref="H92" si="143">G92-H90+H91</f>
        <v>25</v>
      </c>
      <c r="I92" s="104">
        <f t="shared" ref="I92" si="144">H92-I90+I91</f>
        <v>26</v>
      </c>
      <c r="J92" s="104">
        <f t="shared" ref="J92" si="145">I92-J90+J91</f>
        <v>26</v>
      </c>
      <c r="K92" s="103">
        <f t="shared" ref="K92" si="146">J92-K90+K91</f>
        <v>32</v>
      </c>
      <c r="L92" s="104">
        <f t="shared" ref="L92" si="147">K92-L90+L91</f>
        <v>32</v>
      </c>
      <c r="M92" s="130">
        <f t="shared" ref="M92" si="148">L92-M90+M91</f>
        <v>35</v>
      </c>
      <c r="N92" s="5">
        <f t="shared" ref="N92" si="149">M92-N90+N91</f>
        <v>36</v>
      </c>
      <c r="O92" s="5">
        <f t="shared" ref="O92" si="150">N92-O90+O91</f>
        <v>42</v>
      </c>
      <c r="P92" s="5">
        <f t="shared" ref="P92" si="151">O92-P90+P91</f>
        <v>41</v>
      </c>
      <c r="Q92" s="5">
        <f t="shared" ref="Q92" si="152">P92-Q90+Q91</f>
        <v>36</v>
      </c>
      <c r="R92" s="5">
        <f t="shared" ref="R92" si="153">Q92-R90+R91</f>
        <v>32</v>
      </c>
      <c r="S92" s="5">
        <f t="shared" ref="S92" si="154">R92-S90+S91</f>
        <v>19</v>
      </c>
      <c r="T92" s="39">
        <f>S92-T90</f>
        <v>0</v>
      </c>
      <c r="U92" s="40"/>
      <c r="V92" s="3">
        <f>MAX(C92:T92)</f>
        <v>42</v>
      </c>
      <c r="W92" s="59"/>
      <c r="X92" s="59"/>
      <c r="Y92" s="59"/>
    </row>
    <row r="93" spans="1:25" ht="15.6" customHeight="1" x14ac:dyDescent="0.2">
      <c r="A93" s="151"/>
      <c r="B93" s="34" t="s">
        <v>9</v>
      </c>
      <c r="C93" s="143"/>
      <c r="D93" s="144"/>
      <c r="E93" s="144"/>
      <c r="F93" s="145"/>
      <c r="G93" s="145"/>
      <c r="H93" s="145"/>
      <c r="I93" s="145"/>
      <c r="J93" s="145"/>
      <c r="K93" s="131">
        <v>11.07</v>
      </c>
      <c r="L93" s="145"/>
      <c r="M93" s="145"/>
      <c r="N93" s="144"/>
      <c r="O93" s="7">
        <v>11.16</v>
      </c>
      <c r="P93" s="144"/>
      <c r="Q93" s="7">
        <v>11.21</v>
      </c>
      <c r="R93" s="144"/>
      <c r="S93" s="145"/>
      <c r="T93" s="146">
        <v>11.26</v>
      </c>
      <c r="U93" s="41">
        <v>26</v>
      </c>
      <c r="V93" s="17"/>
      <c r="W93" s="59"/>
      <c r="X93" s="59"/>
      <c r="Y93" s="59"/>
    </row>
    <row r="94" spans="1:25" ht="15.6" customHeight="1" x14ac:dyDescent="0.2">
      <c r="A94" s="152"/>
      <c r="B94" s="35" t="s">
        <v>10</v>
      </c>
      <c r="C94" s="147" t="s">
        <v>50</v>
      </c>
      <c r="D94" s="148"/>
      <c r="E94" s="148"/>
      <c r="F94" s="148"/>
      <c r="G94" s="149">
        <v>11</v>
      </c>
      <c r="H94" s="145"/>
      <c r="I94" s="148"/>
      <c r="J94" s="148"/>
      <c r="K94" s="109">
        <f>K93</f>
        <v>11.07</v>
      </c>
      <c r="L94" s="148"/>
      <c r="M94" s="148"/>
      <c r="N94" s="148"/>
      <c r="O94" s="8">
        <f>O93</f>
        <v>11.16</v>
      </c>
      <c r="P94" s="148"/>
      <c r="Q94" s="8">
        <f>Q93</f>
        <v>11.21</v>
      </c>
      <c r="R94" s="148"/>
      <c r="S94" s="148"/>
      <c r="T94" s="142"/>
      <c r="U94" s="40"/>
      <c r="V94" s="18"/>
      <c r="W94" s="59"/>
      <c r="X94" s="59"/>
      <c r="Y94" s="59"/>
    </row>
    <row r="95" spans="1:25" ht="15.6" customHeight="1" thickBot="1" x14ac:dyDescent="0.25">
      <c r="A95" s="134">
        <v>210</v>
      </c>
      <c r="B95" s="61" t="s">
        <v>11</v>
      </c>
      <c r="C95" s="68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3"/>
      <c r="U95" s="64"/>
      <c r="V95" s="3"/>
      <c r="W95" s="59"/>
      <c r="X95" s="59"/>
      <c r="Y95" s="59"/>
    </row>
    <row r="96" spans="1:25" ht="15.6" customHeight="1" x14ac:dyDescent="0.2">
      <c r="A96" s="135"/>
      <c r="B96" s="31" t="s">
        <v>5</v>
      </c>
      <c r="C96" s="32"/>
      <c r="D96" s="84" t="s">
        <v>50</v>
      </c>
      <c r="E96" s="122" t="s">
        <v>50</v>
      </c>
      <c r="F96" s="123" t="s">
        <v>50</v>
      </c>
      <c r="G96" s="145"/>
      <c r="H96" s="95">
        <v>0</v>
      </c>
      <c r="I96" s="94">
        <v>0</v>
      </c>
      <c r="J96" s="94">
        <v>0</v>
      </c>
      <c r="K96" s="93">
        <v>1</v>
      </c>
      <c r="L96" s="94">
        <v>0</v>
      </c>
      <c r="M96" s="124">
        <v>0</v>
      </c>
      <c r="N96" s="29">
        <v>6</v>
      </c>
      <c r="O96" s="29">
        <v>11</v>
      </c>
      <c r="P96" s="29">
        <v>4</v>
      </c>
      <c r="Q96" s="29">
        <v>2</v>
      </c>
      <c r="R96" s="29">
        <v>6</v>
      </c>
      <c r="S96" s="29">
        <v>0</v>
      </c>
      <c r="T96" s="36">
        <v>19</v>
      </c>
      <c r="U96" s="37" t="s">
        <v>6</v>
      </c>
      <c r="V96" s="55"/>
      <c r="W96" s="59"/>
      <c r="X96" s="59"/>
      <c r="Y96" s="59"/>
    </row>
    <row r="97" spans="1:25" ht="15.6" customHeight="1" x14ac:dyDescent="0.2">
      <c r="A97" s="133">
        <v>11.2</v>
      </c>
      <c r="B97" s="34" t="s">
        <v>7</v>
      </c>
      <c r="C97" s="119" t="s">
        <v>50</v>
      </c>
      <c r="D97" s="85" t="s">
        <v>50</v>
      </c>
      <c r="E97" s="125" t="s">
        <v>50</v>
      </c>
      <c r="F97" s="126" t="s">
        <v>50</v>
      </c>
      <c r="G97" s="100">
        <v>4</v>
      </c>
      <c r="H97" s="100">
        <v>3</v>
      </c>
      <c r="I97" s="99">
        <v>2</v>
      </c>
      <c r="J97" s="99">
        <v>12</v>
      </c>
      <c r="K97" s="98">
        <v>2</v>
      </c>
      <c r="L97" s="99">
        <v>1</v>
      </c>
      <c r="M97" s="127">
        <v>2</v>
      </c>
      <c r="N97" s="4">
        <v>6</v>
      </c>
      <c r="O97" s="4">
        <v>8</v>
      </c>
      <c r="P97" s="4">
        <v>1</v>
      </c>
      <c r="Q97" s="4">
        <v>4</v>
      </c>
      <c r="R97" s="4">
        <v>0</v>
      </c>
      <c r="S97" s="4">
        <v>4</v>
      </c>
      <c r="T97" s="22"/>
      <c r="U97" s="38">
        <f>SUM(C97:S97)</f>
        <v>49</v>
      </c>
      <c r="V97" s="17"/>
      <c r="W97" s="59"/>
      <c r="X97" s="59"/>
      <c r="Y97" s="59"/>
    </row>
    <row r="98" spans="1:25" ht="15.6" customHeight="1" x14ac:dyDescent="0.2">
      <c r="A98" s="150" t="s">
        <v>49</v>
      </c>
      <c r="B98" s="34" t="s">
        <v>8</v>
      </c>
      <c r="C98" s="119" t="s">
        <v>50</v>
      </c>
      <c r="D98" s="86" t="s">
        <v>50</v>
      </c>
      <c r="E98" s="128" t="s">
        <v>50</v>
      </c>
      <c r="F98" s="129" t="s">
        <v>50</v>
      </c>
      <c r="G98" s="105">
        <f>G97</f>
        <v>4</v>
      </c>
      <c r="H98" s="105">
        <f t="shared" ref="H98" si="155">G98-H96+H97</f>
        <v>7</v>
      </c>
      <c r="I98" s="104">
        <f t="shared" ref="I98" si="156">H98-I96+I97</f>
        <v>9</v>
      </c>
      <c r="J98" s="104">
        <f t="shared" ref="J98" si="157">I98-J96+J97</f>
        <v>21</v>
      </c>
      <c r="K98" s="103">
        <f t="shared" ref="K98" si="158">J98-K96+K97</f>
        <v>22</v>
      </c>
      <c r="L98" s="104">
        <f t="shared" ref="L98" si="159">K98-L96+L97</f>
        <v>23</v>
      </c>
      <c r="M98" s="130">
        <f t="shared" ref="M98" si="160">L98-M96+M97</f>
        <v>25</v>
      </c>
      <c r="N98" s="5">
        <f t="shared" ref="N98" si="161">M98-N96+N97</f>
        <v>25</v>
      </c>
      <c r="O98" s="5">
        <f t="shared" ref="O98" si="162">N98-O96+O97</f>
        <v>22</v>
      </c>
      <c r="P98" s="5">
        <f t="shared" ref="P98" si="163">O98-P96+P97</f>
        <v>19</v>
      </c>
      <c r="Q98" s="5">
        <f t="shared" ref="Q98" si="164">P98-Q96+Q97</f>
        <v>21</v>
      </c>
      <c r="R98" s="5">
        <f t="shared" ref="R98" si="165">Q98-R96+R97</f>
        <v>15</v>
      </c>
      <c r="S98" s="5">
        <f t="shared" ref="S98" si="166">R98-S96+S97</f>
        <v>19</v>
      </c>
      <c r="T98" s="39">
        <f>S98-T96</f>
        <v>0</v>
      </c>
      <c r="U98" s="40"/>
      <c r="V98" s="3">
        <f>MAX(C98:T98)</f>
        <v>25</v>
      </c>
      <c r="W98" s="59"/>
      <c r="X98" s="59"/>
      <c r="Y98" s="59"/>
    </row>
    <row r="99" spans="1:25" ht="15.6" customHeight="1" x14ac:dyDescent="0.2">
      <c r="A99" s="151"/>
      <c r="B99" s="34" t="s">
        <v>9</v>
      </c>
      <c r="C99" s="143"/>
      <c r="D99" s="144"/>
      <c r="E99" s="144"/>
      <c r="F99" s="145"/>
      <c r="G99" s="145"/>
      <c r="H99" s="145"/>
      <c r="I99" s="145"/>
      <c r="J99" s="145"/>
      <c r="K99" s="131">
        <v>11.3</v>
      </c>
      <c r="L99" s="145"/>
      <c r="M99" s="145"/>
      <c r="N99" s="144"/>
      <c r="O99" s="7">
        <v>11.36</v>
      </c>
      <c r="P99" s="144"/>
      <c r="Q99" s="7">
        <v>11.43</v>
      </c>
      <c r="R99" s="144"/>
      <c r="S99" s="145"/>
      <c r="T99" s="146">
        <v>11.48</v>
      </c>
      <c r="U99" s="41">
        <f>48-23</f>
        <v>25</v>
      </c>
      <c r="V99" s="17"/>
      <c r="W99" s="59"/>
      <c r="X99" s="59"/>
      <c r="Y99" s="59"/>
    </row>
    <row r="100" spans="1:25" ht="15.6" customHeight="1" x14ac:dyDescent="0.2">
      <c r="A100" s="152"/>
      <c r="B100" s="35" t="s">
        <v>10</v>
      </c>
      <c r="C100" s="147" t="s">
        <v>50</v>
      </c>
      <c r="D100" s="148"/>
      <c r="E100" s="148"/>
      <c r="F100" s="148"/>
      <c r="G100" s="149">
        <v>11.23</v>
      </c>
      <c r="H100" s="145"/>
      <c r="I100" s="148"/>
      <c r="J100" s="148"/>
      <c r="K100" s="109">
        <f>K99</f>
        <v>11.3</v>
      </c>
      <c r="L100" s="148"/>
      <c r="M100" s="148"/>
      <c r="N100" s="148"/>
      <c r="O100" s="8">
        <f>O99</f>
        <v>11.36</v>
      </c>
      <c r="P100" s="148"/>
      <c r="Q100" s="8">
        <f>Q99</f>
        <v>11.43</v>
      </c>
      <c r="R100" s="148"/>
      <c r="S100" s="148"/>
      <c r="T100" s="142"/>
      <c r="U100" s="40"/>
      <c r="V100" s="18"/>
      <c r="W100" s="59"/>
      <c r="X100" s="59"/>
      <c r="Y100" s="59"/>
    </row>
    <row r="101" spans="1:25" ht="15.6" customHeight="1" thickBot="1" x14ac:dyDescent="0.25">
      <c r="A101" s="134">
        <v>519</v>
      </c>
      <c r="B101" s="61" t="s">
        <v>11</v>
      </c>
      <c r="C101" s="68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3"/>
      <c r="U101" s="64"/>
      <c r="V101" s="3"/>
      <c r="W101" s="59"/>
      <c r="X101" s="59"/>
      <c r="Y101" s="59"/>
    </row>
    <row r="102" spans="1:25" ht="15.6" customHeight="1" x14ac:dyDescent="0.2">
      <c r="A102" s="135"/>
      <c r="B102" s="31" t="s">
        <v>5</v>
      </c>
      <c r="C102" s="32"/>
      <c r="D102" s="84" t="s">
        <v>50</v>
      </c>
      <c r="E102" s="122" t="s">
        <v>50</v>
      </c>
      <c r="F102" s="123" t="s">
        <v>50</v>
      </c>
      <c r="G102" s="145"/>
      <c r="H102" s="95">
        <v>0</v>
      </c>
      <c r="I102" s="94">
        <v>0</v>
      </c>
      <c r="J102" s="94">
        <v>0</v>
      </c>
      <c r="K102" s="93">
        <v>1</v>
      </c>
      <c r="L102" s="94">
        <v>0</v>
      </c>
      <c r="M102" s="124">
        <v>2</v>
      </c>
      <c r="N102" s="29">
        <v>6</v>
      </c>
      <c r="O102" s="29">
        <v>6</v>
      </c>
      <c r="P102" s="29">
        <v>5</v>
      </c>
      <c r="Q102" s="29">
        <v>7</v>
      </c>
      <c r="R102" s="29">
        <v>0</v>
      </c>
      <c r="S102" s="29">
        <v>20</v>
      </c>
      <c r="T102" s="36">
        <v>17</v>
      </c>
      <c r="U102" s="37" t="s">
        <v>6</v>
      </c>
      <c r="V102" s="55"/>
      <c r="W102" s="59"/>
      <c r="X102" s="59"/>
      <c r="Y102" s="59"/>
    </row>
    <row r="103" spans="1:25" ht="15.6" customHeight="1" x14ac:dyDescent="0.2">
      <c r="A103" s="133">
        <v>12</v>
      </c>
      <c r="B103" s="34" t="s">
        <v>7</v>
      </c>
      <c r="C103" s="119" t="s">
        <v>50</v>
      </c>
      <c r="D103" s="85" t="s">
        <v>50</v>
      </c>
      <c r="E103" s="125" t="s">
        <v>50</v>
      </c>
      <c r="F103" s="126" t="s">
        <v>50</v>
      </c>
      <c r="G103" s="100">
        <v>10</v>
      </c>
      <c r="H103" s="100">
        <v>3</v>
      </c>
      <c r="I103" s="99">
        <v>1</v>
      </c>
      <c r="J103" s="99">
        <v>1</v>
      </c>
      <c r="K103" s="98">
        <v>14</v>
      </c>
      <c r="L103" s="99">
        <v>3</v>
      </c>
      <c r="M103" s="127">
        <v>3</v>
      </c>
      <c r="N103" s="4">
        <v>7</v>
      </c>
      <c r="O103" s="4">
        <v>9</v>
      </c>
      <c r="P103" s="4">
        <v>0</v>
      </c>
      <c r="Q103" s="4">
        <v>8</v>
      </c>
      <c r="R103" s="4">
        <v>0</v>
      </c>
      <c r="S103" s="4">
        <v>5</v>
      </c>
      <c r="T103" s="22"/>
      <c r="U103" s="38">
        <f>SUM(C103:S103)</f>
        <v>64</v>
      </c>
      <c r="V103" s="17"/>
      <c r="W103" s="59"/>
      <c r="X103" s="59"/>
      <c r="Y103" s="59"/>
    </row>
    <row r="104" spans="1:25" ht="15.6" customHeight="1" x14ac:dyDescent="0.2">
      <c r="A104" s="150" t="s">
        <v>49</v>
      </c>
      <c r="B104" s="34" t="s">
        <v>8</v>
      </c>
      <c r="C104" s="119" t="s">
        <v>50</v>
      </c>
      <c r="D104" s="86" t="s">
        <v>50</v>
      </c>
      <c r="E104" s="128" t="s">
        <v>50</v>
      </c>
      <c r="F104" s="129" t="s">
        <v>50</v>
      </c>
      <c r="G104" s="105">
        <f>G103</f>
        <v>10</v>
      </c>
      <c r="H104" s="105">
        <f t="shared" ref="H104" si="167">G104-H102+H103</f>
        <v>13</v>
      </c>
      <c r="I104" s="104">
        <f t="shared" ref="I104" si="168">H104-I102+I103</f>
        <v>14</v>
      </c>
      <c r="J104" s="104">
        <f t="shared" ref="J104" si="169">I104-J102+J103</f>
        <v>15</v>
      </c>
      <c r="K104" s="103">
        <f t="shared" ref="K104" si="170">J104-K102+K103</f>
        <v>28</v>
      </c>
      <c r="L104" s="104">
        <f t="shared" ref="L104" si="171">K104-L102+L103</f>
        <v>31</v>
      </c>
      <c r="M104" s="130">
        <f t="shared" ref="M104" si="172">L104-M102+M103</f>
        <v>32</v>
      </c>
      <c r="N104" s="5">
        <f t="shared" ref="N104" si="173">M104-N102+N103</f>
        <v>33</v>
      </c>
      <c r="O104" s="5">
        <f t="shared" ref="O104" si="174">N104-O102+O103</f>
        <v>36</v>
      </c>
      <c r="P104" s="5">
        <f t="shared" ref="P104" si="175">O104-P102+P103</f>
        <v>31</v>
      </c>
      <c r="Q104" s="5">
        <f t="shared" ref="Q104" si="176">P104-Q102+Q103</f>
        <v>32</v>
      </c>
      <c r="R104" s="5">
        <f t="shared" ref="R104" si="177">Q104-R102+R103</f>
        <v>32</v>
      </c>
      <c r="S104" s="5">
        <f t="shared" ref="S104" si="178">R104-S102+S103</f>
        <v>17</v>
      </c>
      <c r="T104" s="39">
        <f>S104-T102</f>
        <v>0</v>
      </c>
      <c r="U104" s="40"/>
      <c r="V104" s="3">
        <f>MAX(C104:T104)</f>
        <v>36</v>
      </c>
      <c r="W104" s="59"/>
      <c r="X104" s="59"/>
      <c r="Y104" s="59"/>
    </row>
    <row r="105" spans="1:25" ht="15.6" customHeight="1" x14ac:dyDescent="0.2">
      <c r="A105" s="151"/>
      <c r="B105" s="34" t="s">
        <v>9</v>
      </c>
      <c r="C105" s="143"/>
      <c r="D105" s="144"/>
      <c r="E105" s="144"/>
      <c r="F105" s="145"/>
      <c r="G105" s="145"/>
      <c r="H105" s="145"/>
      <c r="I105" s="145"/>
      <c r="J105" s="145"/>
      <c r="K105" s="131">
        <v>12.07</v>
      </c>
      <c r="L105" s="145"/>
      <c r="M105" s="145"/>
      <c r="N105" s="144"/>
      <c r="O105" s="7">
        <v>12.16</v>
      </c>
      <c r="P105" s="144"/>
      <c r="Q105" s="7">
        <v>12.21</v>
      </c>
      <c r="R105" s="144"/>
      <c r="S105" s="145"/>
      <c r="T105" s="146">
        <v>12.19</v>
      </c>
      <c r="U105" s="41">
        <v>29</v>
      </c>
      <c r="V105" s="17"/>
      <c r="W105" s="59"/>
      <c r="X105" s="59"/>
      <c r="Y105" s="59"/>
    </row>
    <row r="106" spans="1:25" ht="15.6" customHeight="1" x14ac:dyDescent="0.2">
      <c r="A106" s="152"/>
      <c r="B106" s="35" t="s">
        <v>10</v>
      </c>
      <c r="C106" s="147" t="s">
        <v>50</v>
      </c>
      <c r="D106" s="148"/>
      <c r="E106" s="148"/>
      <c r="F106" s="148"/>
      <c r="G106" s="149">
        <v>12</v>
      </c>
      <c r="H106" s="145"/>
      <c r="I106" s="148"/>
      <c r="J106" s="148"/>
      <c r="K106" s="109">
        <f>K105</f>
        <v>12.07</v>
      </c>
      <c r="L106" s="148"/>
      <c r="M106" s="148"/>
      <c r="N106" s="148"/>
      <c r="O106" s="8">
        <f>O105</f>
        <v>12.16</v>
      </c>
      <c r="P106" s="148"/>
      <c r="Q106" s="8">
        <f>Q105</f>
        <v>12.21</v>
      </c>
      <c r="R106" s="148"/>
      <c r="S106" s="148"/>
      <c r="T106" s="142"/>
      <c r="U106" s="40"/>
      <c r="V106" s="18"/>
      <c r="W106" s="59"/>
      <c r="X106" s="59"/>
      <c r="Y106" s="59"/>
    </row>
    <row r="107" spans="1:25" ht="15.6" customHeight="1" thickBot="1" x14ac:dyDescent="0.25">
      <c r="A107" s="134">
        <v>210</v>
      </c>
      <c r="B107" s="61" t="s">
        <v>11</v>
      </c>
      <c r="C107" s="68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3"/>
      <c r="U107" s="64"/>
      <c r="V107" s="3"/>
      <c r="W107" s="59"/>
      <c r="X107" s="59"/>
      <c r="Y107" s="59"/>
    </row>
    <row r="108" spans="1:25" ht="15.6" customHeight="1" x14ac:dyDescent="0.2">
      <c r="A108" s="135"/>
      <c r="B108" s="31" t="s">
        <v>5</v>
      </c>
      <c r="C108" s="32"/>
      <c r="D108" s="84" t="s">
        <v>50</v>
      </c>
      <c r="E108" s="122" t="s">
        <v>50</v>
      </c>
      <c r="F108" s="123" t="s">
        <v>50</v>
      </c>
      <c r="G108" s="145"/>
      <c r="H108" s="95">
        <v>0</v>
      </c>
      <c r="I108" s="94">
        <v>0</v>
      </c>
      <c r="J108" s="94">
        <v>0</v>
      </c>
      <c r="K108" s="93">
        <v>0</v>
      </c>
      <c r="L108" s="94">
        <v>0</v>
      </c>
      <c r="M108" s="124">
        <v>0</v>
      </c>
      <c r="N108" s="29">
        <v>6</v>
      </c>
      <c r="O108" s="29">
        <v>0</v>
      </c>
      <c r="P108" s="29">
        <v>0</v>
      </c>
      <c r="Q108" s="29">
        <v>5</v>
      </c>
      <c r="R108" s="29">
        <v>1</v>
      </c>
      <c r="S108" s="29">
        <v>22</v>
      </c>
      <c r="T108" s="36">
        <v>10</v>
      </c>
      <c r="U108" s="37" t="s">
        <v>6</v>
      </c>
      <c r="V108" s="55"/>
      <c r="W108" s="59"/>
      <c r="X108" s="59"/>
      <c r="Y108" s="59"/>
    </row>
    <row r="109" spans="1:25" ht="15.6" customHeight="1" x14ac:dyDescent="0.2">
      <c r="A109" s="133">
        <v>12.25</v>
      </c>
      <c r="B109" s="34" t="s">
        <v>7</v>
      </c>
      <c r="C109" s="119" t="s">
        <v>50</v>
      </c>
      <c r="D109" s="85" t="s">
        <v>50</v>
      </c>
      <c r="E109" s="125" t="s">
        <v>50</v>
      </c>
      <c r="F109" s="126" t="s">
        <v>50</v>
      </c>
      <c r="G109" s="100">
        <v>4</v>
      </c>
      <c r="H109" s="100">
        <v>0</v>
      </c>
      <c r="I109" s="99">
        <v>0</v>
      </c>
      <c r="J109" s="99">
        <v>0</v>
      </c>
      <c r="K109" s="98">
        <v>14</v>
      </c>
      <c r="L109" s="99">
        <v>3</v>
      </c>
      <c r="M109" s="127">
        <v>5</v>
      </c>
      <c r="N109" s="4">
        <v>0</v>
      </c>
      <c r="O109" s="4">
        <v>10</v>
      </c>
      <c r="P109" s="4">
        <v>6</v>
      </c>
      <c r="Q109" s="4">
        <v>1</v>
      </c>
      <c r="R109" s="4">
        <v>1</v>
      </c>
      <c r="S109" s="4">
        <v>0</v>
      </c>
      <c r="T109" s="22"/>
      <c r="U109" s="38">
        <f>SUM(C109:S109)</f>
        <v>44</v>
      </c>
      <c r="V109" s="17"/>
      <c r="W109" s="59"/>
      <c r="X109" s="59"/>
      <c r="Y109" s="59"/>
    </row>
    <row r="110" spans="1:25" ht="15.6" customHeight="1" x14ac:dyDescent="0.2">
      <c r="A110" s="150" t="s">
        <v>49</v>
      </c>
      <c r="B110" s="34" t="s">
        <v>8</v>
      </c>
      <c r="C110" s="119" t="s">
        <v>50</v>
      </c>
      <c r="D110" s="86" t="s">
        <v>50</v>
      </c>
      <c r="E110" s="128" t="s">
        <v>50</v>
      </c>
      <c r="F110" s="129" t="s">
        <v>50</v>
      </c>
      <c r="G110" s="105">
        <f>G109</f>
        <v>4</v>
      </c>
      <c r="H110" s="105">
        <f t="shared" ref="H110" si="179">G110-H108+H109</f>
        <v>4</v>
      </c>
      <c r="I110" s="104">
        <f t="shared" ref="I110" si="180">H110-I108+I109</f>
        <v>4</v>
      </c>
      <c r="J110" s="104">
        <f t="shared" ref="J110" si="181">I110-J108+J109</f>
        <v>4</v>
      </c>
      <c r="K110" s="103">
        <f t="shared" ref="K110" si="182">J110-K108+K109</f>
        <v>18</v>
      </c>
      <c r="L110" s="104">
        <f t="shared" ref="L110" si="183">K110-L108+L109</f>
        <v>21</v>
      </c>
      <c r="M110" s="130">
        <f t="shared" ref="M110" si="184">L110-M108+M109</f>
        <v>26</v>
      </c>
      <c r="N110" s="5">
        <f t="shared" ref="N110" si="185">M110-N108+N109</f>
        <v>20</v>
      </c>
      <c r="O110" s="5">
        <f t="shared" ref="O110" si="186">N110-O108+O109</f>
        <v>30</v>
      </c>
      <c r="P110" s="5">
        <f t="shared" ref="P110" si="187">O110-P108+P109</f>
        <v>36</v>
      </c>
      <c r="Q110" s="5">
        <f t="shared" ref="Q110" si="188">P110-Q108+Q109</f>
        <v>32</v>
      </c>
      <c r="R110" s="5">
        <f t="shared" ref="R110" si="189">Q110-R108+R109</f>
        <v>32</v>
      </c>
      <c r="S110" s="5">
        <f t="shared" ref="S110" si="190">R110-S108+S109</f>
        <v>10</v>
      </c>
      <c r="T110" s="39">
        <f>S110-T108</f>
        <v>0</v>
      </c>
      <c r="U110" s="40"/>
      <c r="V110" s="3">
        <f>MAX(C110:T110)</f>
        <v>36</v>
      </c>
      <c r="W110" s="59"/>
      <c r="X110" s="59"/>
      <c r="Y110" s="59"/>
    </row>
    <row r="111" spans="1:25" ht="15.6" customHeight="1" x14ac:dyDescent="0.2">
      <c r="A111" s="151"/>
      <c r="B111" s="34" t="s">
        <v>9</v>
      </c>
      <c r="C111" s="143"/>
      <c r="D111" s="144"/>
      <c r="E111" s="144"/>
      <c r="F111" s="145"/>
      <c r="G111" s="145"/>
      <c r="H111" s="145"/>
      <c r="I111" s="145"/>
      <c r="J111" s="145"/>
      <c r="K111" s="131">
        <v>12.34</v>
      </c>
      <c r="L111" s="145"/>
      <c r="M111" s="145"/>
      <c r="N111" s="144"/>
      <c r="O111" s="7">
        <v>12.45</v>
      </c>
      <c r="P111" s="144"/>
      <c r="Q111" s="7">
        <v>12.48</v>
      </c>
      <c r="R111" s="144"/>
      <c r="S111" s="145"/>
      <c r="T111" s="146">
        <v>12.54</v>
      </c>
      <c r="U111" s="41">
        <f>54-25</f>
        <v>29</v>
      </c>
      <c r="V111" s="17"/>
      <c r="W111" s="59"/>
      <c r="X111" s="59"/>
      <c r="Y111" s="59"/>
    </row>
    <row r="112" spans="1:25" ht="15.6" customHeight="1" x14ac:dyDescent="0.2">
      <c r="A112" s="152"/>
      <c r="B112" s="35" t="s">
        <v>10</v>
      </c>
      <c r="C112" s="147" t="s">
        <v>50</v>
      </c>
      <c r="D112" s="148"/>
      <c r="E112" s="148"/>
      <c r="F112" s="148"/>
      <c r="G112" s="149">
        <v>12.25</v>
      </c>
      <c r="H112" s="145"/>
      <c r="I112" s="148"/>
      <c r="J112" s="148"/>
      <c r="K112" s="109">
        <f>K111</f>
        <v>12.34</v>
      </c>
      <c r="L112" s="148"/>
      <c r="M112" s="148"/>
      <c r="N112" s="148"/>
      <c r="O112" s="8">
        <f>O111</f>
        <v>12.45</v>
      </c>
      <c r="P112" s="148"/>
      <c r="Q112" s="8">
        <f>Q111</f>
        <v>12.48</v>
      </c>
      <c r="R112" s="148"/>
      <c r="S112" s="148"/>
      <c r="T112" s="142"/>
      <c r="U112" s="40"/>
      <c r="V112" s="18"/>
      <c r="W112" s="59"/>
      <c r="X112" s="59"/>
      <c r="Y112" s="59"/>
    </row>
    <row r="113" spans="1:25" ht="15.6" customHeight="1" thickBot="1" x14ac:dyDescent="0.25">
      <c r="A113" s="134">
        <v>515</v>
      </c>
      <c r="B113" s="61" t="s">
        <v>11</v>
      </c>
      <c r="C113" s="68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3"/>
      <c r="U113" s="64"/>
      <c r="V113" s="3"/>
      <c r="W113" s="59"/>
      <c r="X113" s="59"/>
      <c r="Y113" s="59"/>
    </row>
    <row r="114" spans="1:25" ht="15.6" customHeight="1" x14ac:dyDescent="0.2">
      <c r="A114" s="135"/>
      <c r="B114" s="31" t="s">
        <v>5</v>
      </c>
      <c r="C114" s="32"/>
      <c r="D114" s="84" t="s">
        <v>50</v>
      </c>
      <c r="E114" s="122" t="s">
        <v>50</v>
      </c>
      <c r="F114" s="123" t="s">
        <v>50</v>
      </c>
      <c r="G114" s="145"/>
      <c r="H114" s="95">
        <v>0</v>
      </c>
      <c r="I114" s="94">
        <v>0</v>
      </c>
      <c r="J114" s="94">
        <v>1</v>
      </c>
      <c r="K114" s="93">
        <v>8</v>
      </c>
      <c r="L114" s="94">
        <v>0</v>
      </c>
      <c r="M114" s="124">
        <v>2</v>
      </c>
      <c r="N114" s="29">
        <v>5</v>
      </c>
      <c r="O114" s="29">
        <v>18</v>
      </c>
      <c r="P114" s="29">
        <v>0</v>
      </c>
      <c r="Q114" s="29">
        <v>5</v>
      </c>
      <c r="R114" s="29">
        <v>2</v>
      </c>
      <c r="S114" s="29">
        <v>10</v>
      </c>
      <c r="T114" s="36">
        <v>16</v>
      </c>
      <c r="U114" s="37" t="s">
        <v>6</v>
      </c>
      <c r="V114" s="55"/>
      <c r="W114" s="59"/>
      <c r="X114" s="59"/>
      <c r="Y114" s="59"/>
    </row>
    <row r="115" spans="1:25" ht="15.6" customHeight="1" x14ac:dyDescent="0.2">
      <c r="A115" s="133">
        <v>12.55</v>
      </c>
      <c r="B115" s="34" t="s">
        <v>7</v>
      </c>
      <c r="C115" s="119" t="s">
        <v>50</v>
      </c>
      <c r="D115" s="85" t="s">
        <v>50</v>
      </c>
      <c r="E115" s="125" t="s">
        <v>50</v>
      </c>
      <c r="F115" s="126" t="s">
        <v>50</v>
      </c>
      <c r="G115" s="100">
        <v>17</v>
      </c>
      <c r="H115" s="100">
        <v>2</v>
      </c>
      <c r="I115" s="99">
        <v>2</v>
      </c>
      <c r="J115" s="99">
        <v>5</v>
      </c>
      <c r="K115" s="98">
        <v>6</v>
      </c>
      <c r="L115" s="99">
        <v>9</v>
      </c>
      <c r="M115" s="127">
        <v>3</v>
      </c>
      <c r="N115" s="4">
        <v>4</v>
      </c>
      <c r="O115" s="4">
        <v>6</v>
      </c>
      <c r="P115" s="4">
        <v>7</v>
      </c>
      <c r="Q115" s="4">
        <v>5</v>
      </c>
      <c r="R115" s="4">
        <v>1</v>
      </c>
      <c r="S115" s="4">
        <v>0</v>
      </c>
      <c r="T115" s="22"/>
      <c r="U115" s="38">
        <f>SUM(C115:S115)</f>
        <v>67</v>
      </c>
      <c r="V115" s="17"/>
      <c r="W115" s="59"/>
      <c r="X115" s="59"/>
      <c r="Y115" s="59"/>
    </row>
    <row r="116" spans="1:25" ht="15.6" customHeight="1" x14ac:dyDescent="0.2">
      <c r="A116" s="150" t="s">
        <v>49</v>
      </c>
      <c r="B116" s="34" t="s">
        <v>8</v>
      </c>
      <c r="C116" s="119" t="s">
        <v>50</v>
      </c>
      <c r="D116" s="86" t="s">
        <v>50</v>
      </c>
      <c r="E116" s="128" t="s">
        <v>50</v>
      </c>
      <c r="F116" s="129" t="s">
        <v>50</v>
      </c>
      <c r="G116" s="105">
        <f>G115</f>
        <v>17</v>
      </c>
      <c r="H116" s="105">
        <f t="shared" ref="H116" si="191">G116-H114+H115</f>
        <v>19</v>
      </c>
      <c r="I116" s="104">
        <f t="shared" ref="I116" si="192">H116-I114+I115</f>
        <v>21</v>
      </c>
      <c r="J116" s="104">
        <f t="shared" ref="J116" si="193">I116-J114+J115</f>
        <v>25</v>
      </c>
      <c r="K116" s="103">
        <f t="shared" ref="K116" si="194">J116-K114+K115</f>
        <v>23</v>
      </c>
      <c r="L116" s="104">
        <f t="shared" ref="L116" si="195">K116-L114+L115</f>
        <v>32</v>
      </c>
      <c r="M116" s="130">
        <f t="shared" ref="M116" si="196">L116-M114+M115</f>
        <v>33</v>
      </c>
      <c r="N116" s="5">
        <f t="shared" ref="N116" si="197">M116-N114+N115</f>
        <v>32</v>
      </c>
      <c r="O116" s="5">
        <f t="shared" ref="O116" si="198">N116-O114+O115</f>
        <v>20</v>
      </c>
      <c r="P116" s="5">
        <f t="shared" ref="P116" si="199">O116-P114+P115</f>
        <v>27</v>
      </c>
      <c r="Q116" s="5">
        <f t="shared" ref="Q116" si="200">P116-Q114+Q115</f>
        <v>27</v>
      </c>
      <c r="R116" s="5">
        <f t="shared" ref="R116" si="201">Q116-R114+R115</f>
        <v>26</v>
      </c>
      <c r="S116" s="5">
        <f t="shared" ref="S116" si="202">R116-S114+S115</f>
        <v>16</v>
      </c>
      <c r="T116" s="39">
        <f>S116-T114</f>
        <v>0</v>
      </c>
      <c r="U116" s="40"/>
      <c r="V116" s="3">
        <f>MAX(C116:T116)</f>
        <v>33</v>
      </c>
      <c r="W116" s="59"/>
      <c r="X116" s="59"/>
      <c r="Y116" s="59"/>
    </row>
    <row r="117" spans="1:25" ht="15.6" customHeight="1" x14ac:dyDescent="0.2">
      <c r="A117" s="151"/>
      <c r="B117" s="34" t="s">
        <v>9</v>
      </c>
      <c r="C117" s="143"/>
      <c r="D117" s="144"/>
      <c r="E117" s="144"/>
      <c r="F117" s="145"/>
      <c r="G117" s="145"/>
      <c r="H117" s="145"/>
      <c r="I117" s="145"/>
      <c r="J117" s="145"/>
      <c r="K117" s="131">
        <v>13.06</v>
      </c>
      <c r="L117" s="145"/>
      <c r="M117" s="145"/>
      <c r="N117" s="144"/>
      <c r="O117" s="7">
        <v>13.14</v>
      </c>
      <c r="P117" s="144"/>
      <c r="Q117" s="7">
        <v>13.18</v>
      </c>
      <c r="R117" s="144"/>
      <c r="S117" s="145"/>
      <c r="T117" s="146">
        <v>13.24</v>
      </c>
      <c r="U117" s="41">
        <v>29</v>
      </c>
      <c r="V117" s="17"/>
      <c r="W117" s="59"/>
      <c r="X117" s="59"/>
      <c r="Y117" s="59"/>
    </row>
    <row r="118" spans="1:25" ht="15.6" customHeight="1" x14ac:dyDescent="0.2">
      <c r="A118" s="152"/>
      <c r="B118" s="35" t="s">
        <v>10</v>
      </c>
      <c r="C118" s="147" t="s">
        <v>50</v>
      </c>
      <c r="D118" s="148"/>
      <c r="E118" s="148"/>
      <c r="F118" s="148"/>
      <c r="G118" s="149">
        <v>12.59</v>
      </c>
      <c r="H118" s="145"/>
      <c r="I118" s="148"/>
      <c r="J118" s="148"/>
      <c r="K118" s="109">
        <f>K117</f>
        <v>13.06</v>
      </c>
      <c r="L118" s="148"/>
      <c r="M118" s="148"/>
      <c r="N118" s="148"/>
      <c r="O118" s="8">
        <f>O117</f>
        <v>13.14</v>
      </c>
      <c r="P118" s="148"/>
      <c r="Q118" s="8">
        <f>Q117</f>
        <v>13.18</v>
      </c>
      <c r="R118" s="148"/>
      <c r="S118" s="148"/>
      <c r="T118" s="142"/>
      <c r="U118" s="40"/>
      <c r="V118" s="18"/>
      <c r="W118" s="59"/>
      <c r="X118" s="59"/>
      <c r="Y118" s="59"/>
    </row>
    <row r="119" spans="1:25" ht="15.6" customHeight="1" thickBot="1" x14ac:dyDescent="0.25">
      <c r="A119" s="134">
        <v>210</v>
      </c>
      <c r="B119" s="61" t="s">
        <v>11</v>
      </c>
      <c r="C119" s="13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3"/>
      <c r="U119" s="64"/>
      <c r="V119" s="3"/>
      <c r="W119" s="59"/>
      <c r="X119" s="59"/>
      <c r="Y119" s="59"/>
    </row>
    <row r="120" spans="1:25" ht="15.6" customHeight="1" x14ac:dyDescent="0.2">
      <c r="A120" s="135"/>
      <c r="B120" s="31" t="s">
        <v>5</v>
      </c>
      <c r="C120" s="32"/>
      <c r="D120" s="84">
        <v>0</v>
      </c>
      <c r="E120" s="122">
        <v>0</v>
      </c>
      <c r="F120" s="123">
        <v>0</v>
      </c>
      <c r="G120" s="145"/>
      <c r="H120" s="95" t="s">
        <v>50</v>
      </c>
      <c r="I120" s="94">
        <v>1</v>
      </c>
      <c r="J120" s="94">
        <v>0</v>
      </c>
      <c r="K120" s="93">
        <v>1</v>
      </c>
      <c r="L120" s="94">
        <v>0</v>
      </c>
      <c r="M120" s="124">
        <v>2</v>
      </c>
      <c r="N120" s="29">
        <v>2</v>
      </c>
      <c r="O120" s="29">
        <v>7</v>
      </c>
      <c r="P120" s="29">
        <v>0</v>
      </c>
      <c r="Q120" s="29">
        <v>4</v>
      </c>
      <c r="R120" s="29">
        <v>6</v>
      </c>
      <c r="S120" s="29">
        <v>11</v>
      </c>
      <c r="T120" s="36">
        <v>10</v>
      </c>
      <c r="U120" s="37" t="s">
        <v>6</v>
      </c>
      <c r="V120" s="55"/>
      <c r="W120" s="59"/>
      <c r="X120" s="59"/>
      <c r="Y120" s="59"/>
    </row>
    <row r="121" spans="1:25" ht="15.6" customHeight="1" x14ac:dyDescent="0.2">
      <c r="A121" s="133">
        <v>13.32</v>
      </c>
      <c r="B121" s="34" t="s">
        <v>7</v>
      </c>
      <c r="C121" s="119">
        <v>1</v>
      </c>
      <c r="D121" s="85">
        <v>0</v>
      </c>
      <c r="E121" s="125">
        <v>0</v>
      </c>
      <c r="F121" s="126">
        <v>2</v>
      </c>
      <c r="G121" s="100" t="s">
        <v>50</v>
      </c>
      <c r="H121" s="100" t="s">
        <v>50</v>
      </c>
      <c r="I121" s="99">
        <v>2</v>
      </c>
      <c r="J121" s="99">
        <v>0</v>
      </c>
      <c r="K121" s="98">
        <v>15</v>
      </c>
      <c r="L121" s="99">
        <v>6</v>
      </c>
      <c r="M121" s="127">
        <v>0</v>
      </c>
      <c r="N121" s="4">
        <v>3</v>
      </c>
      <c r="O121" s="4">
        <v>8</v>
      </c>
      <c r="P121" s="4">
        <v>2</v>
      </c>
      <c r="Q121" s="4">
        <v>0</v>
      </c>
      <c r="R121" s="4">
        <v>5</v>
      </c>
      <c r="S121" s="4">
        <v>0</v>
      </c>
      <c r="T121" s="22"/>
      <c r="U121" s="38">
        <f>SUM(C121:S121)</f>
        <v>44</v>
      </c>
      <c r="V121" s="17"/>
      <c r="W121" s="59"/>
      <c r="X121" s="59"/>
      <c r="Y121" s="59"/>
    </row>
    <row r="122" spans="1:25" ht="15.6" customHeight="1" x14ac:dyDescent="0.2">
      <c r="A122" s="150" t="s">
        <v>51</v>
      </c>
      <c r="B122" s="34" t="s">
        <v>8</v>
      </c>
      <c r="C122" s="119">
        <f>C121</f>
        <v>1</v>
      </c>
      <c r="D122" s="86">
        <f t="shared" ref="D122" si="203">C122-D120+D121</f>
        <v>1</v>
      </c>
      <c r="E122" s="128">
        <f>D122-E120+E121</f>
        <v>1</v>
      </c>
      <c r="F122" s="129">
        <f>E122-F120+F121</f>
        <v>3</v>
      </c>
      <c r="G122" s="105" t="s">
        <v>50</v>
      </c>
      <c r="H122" s="105" t="s">
        <v>50</v>
      </c>
      <c r="I122" s="104">
        <f>F122-I120+I121</f>
        <v>4</v>
      </c>
      <c r="J122" s="104">
        <f t="shared" ref="J122" si="204">I122-J120+J121</f>
        <v>4</v>
      </c>
      <c r="K122" s="103">
        <f t="shared" ref="K122" si="205">J122-K120+K121</f>
        <v>18</v>
      </c>
      <c r="L122" s="104">
        <f t="shared" ref="L122" si="206">K122-L120+L121</f>
        <v>24</v>
      </c>
      <c r="M122" s="130">
        <f t="shared" ref="M122" si="207">L122-M120+M121</f>
        <v>22</v>
      </c>
      <c r="N122" s="5">
        <f t="shared" ref="N122" si="208">M122-N120+N121</f>
        <v>23</v>
      </c>
      <c r="O122" s="5">
        <f t="shared" ref="O122" si="209">N122-O120+O121</f>
        <v>24</v>
      </c>
      <c r="P122" s="5">
        <f t="shared" ref="P122" si="210">O122-P120+P121</f>
        <v>26</v>
      </c>
      <c r="Q122" s="5">
        <f t="shared" ref="Q122" si="211">P122-Q120+Q121</f>
        <v>22</v>
      </c>
      <c r="R122" s="5">
        <f t="shared" ref="R122" si="212">Q122-R120+R121</f>
        <v>21</v>
      </c>
      <c r="S122" s="5">
        <f t="shared" ref="S122" si="213">R122-S120+S121</f>
        <v>10</v>
      </c>
      <c r="T122" s="39">
        <f>S122-T120</f>
        <v>0</v>
      </c>
      <c r="U122" s="40"/>
      <c r="V122" s="3">
        <f>MAX(C122:T122)</f>
        <v>26</v>
      </c>
      <c r="W122" s="59"/>
      <c r="X122" s="59"/>
      <c r="Y122" s="59"/>
    </row>
    <row r="123" spans="1:25" ht="15.6" customHeight="1" x14ac:dyDescent="0.2">
      <c r="A123" s="151"/>
      <c r="B123" s="34" t="s">
        <v>9</v>
      </c>
      <c r="C123" s="143"/>
      <c r="D123" s="144"/>
      <c r="E123" s="144"/>
      <c r="F123" s="145"/>
      <c r="G123" s="145"/>
      <c r="H123" s="145"/>
      <c r="I123" s="145"/>
      <c r="J123" s="145"/>
      <c r="K123" s="131">
        <v>13.42</v>
      </c>
      <c r="L123" s="145"/>
      <c r="M123" s="145"/>
      <c r="N123" s="144"/>
      <c r="O123" s="7">
        <v>13.49</v>
      </c>
      <c r="P123" s="144"/>
      <c r="Q123" s="7">
        <v>13.53</v>
      </c>
      <c r="R123" s="144"/>
      <c r="S123" s="145"/>
      <c r="T123" s="146">
        <v>13.58</v>
      </c>
      <c r="U123" s="41">
        <f>58-32</f>
        <v>26</v>
      </c>
      <c r="V123" s="17"/>
      <c r="W123" s="59"/>
      <c r="X123" s="59"/>
      <c r="Y123" s="59"/>
    </row>
    <row r="124" spans="1:25" ht="15.6" customHeight="1" x14ac:dyDescent="0.2">
      <c r="A124" s="152"/>
      <c r="B124" s="35" t="s">
        <v>10</v>
      </c>
      <c r="C124" s="147">
        <v>13.32</v>
      </c>
      <c r="D124" s="148"/>
      <c r="E124" s="148"/>
      <c r="F124" s="148"/>
      <c r="G124" s="149" t="s">
        <v>50</v>
      </c>
      <c r="H124" s="145"/>
      <c r="I124" s="148"/>
      <c r="J124" s="148"/>
      <c r="K124" s="109">
        <f>K123</f>
        <v>13.42</v>
      </c>
      <c r="L124" s="148"/>
      <c r="M124" s="148"/>
      <c r="N124" s="148"/>
      <c r="O124" s="8">
        <f>O123</f>
        <v>13.49</v>
      </c>
      <c r="P124" s="148"/>
      <c r="Q124" s="8">
        <f>Q123</f>
        <v>13.53</v>
      </c>
      <c r="R124" s="148"/>
      <c r="S124" s="148"/>
      <c r="T124" s="142"/>
      <c r="U124" s="40"/>
      <c r="V124" s="18"/>
      <c r="W124" s="59"/>
      <c r="X124" s="59"/>
      <c r="Y124" s="59"/>
    </row>
    <row r="125" spans="1:25" ht="15.6" customHeight="1" thickBot="1" x14ac:dyDescent="0.25">
      <c r="A125" s="134">
        <v>217</v>
      </c>
      <c r="B125" s="61" t="s">
        <v>11</v>
      </c>
      <c r="C125" s="68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3"/>
      <c r="U125" s="64"/>
      <c r="V125" s="3"/>
      <c r="W125" s="59"/>
      <c r="X125" s="59"/>
      <c r="Y125" s="59"/>
    </row>
    <row r="126" spans="1:25" ht="15.6" customHeight="1" x14ac:dyDescent="0.2">
      <c r="A126" s="135"/>
      <c r="B126" s="31" t="s">
        <v>5</v>
      </c>
      <c r="C126" s="32"/>
      <c r="D126" s="84" t="s">
        <v>50</v>
      </c>
      <c r="E126" s="122" t="s">
        <v>50</v>
      </c>
      <c r="F126" s="123" t="s">
        <v>50</v>
      </c>
      <c r="G126" s="145"/>
      <c r="H126" s="95">
        <v>0</v>
      </c>
      <c r="I126" s="94">
        <v>0</v>
      </c>
      <c r="J126" s="94">
        <v>0</v>
      </c>
      <c r="K126" s="93">
        <v>2</v>
      </c>
      <c r="L126" s="94">
        <v>0</v>
      </c>
      <c r="M126" s="124">
        <v>0</v>
      </c>
      <c r="N126" s="29">
        <v>2</v>
      </c>
      <c r="O126" s="29">
        <v>10</v>
      </c>
      <c r="P126" s="29">
        <v>3</v>
      </c>
      <c r="Q126" s="29">
        <v>3</v>
      </c>
      <c r="R126" s="29">
        <v>1</v>
      </c>
      <c r="S126" s="29">
        <v>2</v>
      </c>
      <c r="T126" s="36">
        <v>7</v>
      </c>
      <c r="U126" s="37" t="s">
        <v>6</v>
      </c>
      <c r="V126" s="55"/>
      <c r="W126" s="59"/>
      <c r="X126" s="59"/>
      <c r="Y126" s="59"/>
    </row>
    <row r="127" spans="1:25" ht="15.6" customHeight="1" x14ac:dyDescent="0.2">
      <c r="A127" s="133">
        <v>13.4</v>
      </c>
      <c r="B127" s="34" t="s">
        <v>7</v>
      </c>
      <c r="C127" s="119" t="s">
        <v>50</v>
      </c>
      <c r="D127" s="85" t="s">
        <v>50</v>
      </c>
      <c r="E127" s="125" t="s">
        <v>50</v>
      </c>
      <c r="F127" s="126" t="s">
        <v>50</v>
      </c>
      <c r="G127" s="100">
        <v>16</v>
      </c>
      <c r="H127" s="100">
        <v>6</v>
      </c>
      <c r="I127" s="99">
        <v>0</v>
      </c>
      <c r="J127" s="99">
        <v>0</v>
      </c>
      <c r="K127" s="98">
        <v>3</v>
      </c>
      <c r="L127" s="99">
        <v>0</v>
      </c>
      <c r="M127" s="127">
        <v>2</v>
      </c>
      <c r="N127" s="4">
        <v>1</v>
      </c>
      <c r="O127" s="4">
        <v>1</v>
      </c>
      <c r="P127" s="4">
        <v>1</v>
      </c>
      <c r="Q127" s="4">
        <v>0</v>
      </c>
      <c r="R127" s="4">
        <v>0</v>
      </c>
      <c r="S127" s="4">
        <v>0</v>
      </c>
      <c r="T127" s="22"/>
      <c r="U127" s="38">
        <f>SUM(C127:S127)</f>
        <v>30</v>
      </c>
      <c r="V127" s="17"/>
      <c r="W127" s="59"/>
      <c r="X127" s="59"/>
      <c r="Y127" s="59"/>
    </row>
    <row r="128" spans="1:25" ht="15.6" customHeight="1" x14ac:dyDescent="0.2">
      <c r="A128" s="150" t="s">
        <v>49</v>
      </c>
      <c r="B128" s="34" t="s">
        <v>8</v>
      </c>
      <c r="C128" s="119" t="s">
        <v>50</v>
      </c>
      <c r="D128" s="86" t="s">
        <v>50</v>
      </c>
      <c r="E128" s="128" t="s">
        <v>50</v>
      </c>
      <c r="F128" s="129" t="s">
        <v>50</v>
      </c>
      <c r="G128" s="105">
        <f>G127</f>
        <v>16</v>
      </c>
      <c r="H128" s="105">
        <f t="shared" ref="H128" si="214">G128-H126+H127</f>
        <v>22</v>
      </c>
      <c r="I128" s="104">
        <f t="shared" ref="I128" si="215">H128-I126+I127</f>
        <v>22</v>
      </c>
      <c r="J128" s="104">
        <f t="shared" ref="J128" si="216">I128-J126+J127</f>
        <v>22</v>
      </c>
      <c r="K128" s="103">
        <f t="shared" ref="K128" si="217">J128-K126+K127</f>
        <v>23</v>
      </c>
      <c r="L128" s="104">
        <f t="shared" ref="L128" si="218">K128-L126+L127</f>
        <v>23</v>
      </c>
      <c r="M128" s="130">
        <f t="shared" ref="M128" si="219">L128-M126+M127</f>
        <v>25</v>
      </c>
      <c r="N128" s="5">
        <f t="shared" ref="N128" si="220">M128-N126+N127</f>
        <v>24</v>
      </c>
      <c r="O128" s="5">
        <f t="shared" ref="O128" si="221">N128-O126+O127</f>
        <v>15</v>
      </c>
      <c r="P128" s="5">
        <f t="shared" ref="P128" si="222">O128-P126+P127</f>
        <v>13</v>
      </c>
      <c r="Q128" s="5">
        <f t="shared" ref="Q128" si="223">P128-Q126+Q127</f>
        <v>10</v>
      </c>
      <c r="R128" s="5">
        <f t="shared" ref="R128" si="224">Q128-R126+R127</f>
        <v>9</v>
      </c>
      <c r="S128" s="5">
        <f t="shared" ref="S128" si="225">R128-S126+S127</f>
        <v>7</v>
      </c>
      <c r="T128" s="39">
        <f>S128-T126</f>
        <v>0</v>
      </c>
      <c r="U128" s="40"/>
      <c r="V128" s="3">
        <f>MAX(C128:T128)</f>
        <v>25</v>
      </c>
      <c r="W128" s="59"/>
      <c r="X128" s="59"/>
      <c r="Y128" s="59"/>
    </row>
    <row r="129" spans="1:25" ht="15.6" customHeight="1" x14ac:dyDescent="0.2">
      <c r="A129" s="151"/>
      <c r="B129" s="34" t="s">
        <v>9</v>
      </c>
      <c r="C129" s="143"/>
      <c r="D129" s="144"/>
      <c r="E129" s="144"/>
      <c r="F129" s="145"/>
      <c r="G129" s="145"/>
      <c r="H129" s="145"/>
      <c r="I129" s="145"/>
      <c r="J129" s="145"/>
      <c r="K129" s="131">
        <v>13.47</v>
      </c>
      <c r="L129" s="145"/>
      <c r="M129" s="145"/>
      <c r="N129" s="144"/>
      <c r="O129" s="7">
        <v>13.54</v>
      </c>
      <c r="P129" s="144"/>
      <c r="Q129" s="7">
        <v>14</v>
      </c>
      <c r="R129" s="144"/>
      <c r="S129" s="145"/>
      <c r="T129" s="146">
        <v>14.05</v>
      </c>
      <c r="U129" s="41">
        <v>25</v>
      </c>
      <c r="V129" s="17"/>
      <c r="W129" s="59"/>
      <c r="X129" s="59"/>
      <c r="Y129" s="59"/>
    </row>
    <row r="130" spans="1:25" ht="15.6" customHeight="1" x14ac:dyDescent="0.2">
      <c r="A130" s="152"/>
      <c r="B130" s="35" t="s">
        <v>10</v>
      </c>
      <c r="C130" s="147" t="s">
        <v>50</v>
      </c>
      <c r="D130" s="148"/>
      <c r="E130" s="148"/>
      <c r="F130" s="148"/>
      <c r="G130" s="149">
        <v>13.4</v>
      </c>
      <c r="H130" s="145"/>
      <c r="I130" s="148"/>
      <c r="J130" s="148"/>
      <c r="K130" s="109">
        <f>K129</f>
        <v>13.47</v>
      </c>
      <c r="L130" s="148"/>
      <c r="M130" s="148"/>
      <c r="N130" s="148"/>
      <c r="O130" s="8">
        <f>O129</f>
        <v>13.54</v>
      </c>
      <c r="P130" s="148"/>
      <c r="Q130" s="8">
        <f>Q129</f>
        <v>14</v>
      </c>
      <c r="R130" s="148"/>
      <c r="S130" s="148"/>
      <c r="T130" s="142"/>
      <c r="U130" s="40"/>
      <c r="V130" s="18"/>
      <c r="W130" s="59"/>
      <c r="X130" s="59"/>
      <c r="Y130" s="59"/>
    </row>
    <row r="131" spans="1:25" ht="15.6" customHeight="1" thickBot="1" x14ac:dyDescent="0.25">
      <c r="A131" s="134">
        <v>515</v>
      </c>
      <c r="B131" s="61" t="s">
        <v>11</v>
      </c>
      <c r="C131" s="68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3"/>
      <c r="U131" s="64"/>
      <c r="V131" s="3"/>
      <c r="W131" s="59"/>
      <c r="X131" s="59"/>
      <c r="Y131" s="59"/>
    </row>
    <row r="132" spans="1:25" ht="15.6" customHeight="1" x14ac:dyDescent="0.2">
      <c r="A132" s="135"/>
      <c r="B132" s="31" t="s">
        <v>5</v>
      </c>
      <c r="C132" s="32"/>
      <c r="D132" s="84">
        <v>0</v>
      </c>
      <c r="E132" s="122">
        <v>0</v>
      </c>
      <c r="F132" s="123">
        <v>0</v>
      </c>
      <c r="G132" s="145"/>
      <c r="H132" s="95" t="s">
        <v>50</v>
      </c>
      <c r="I132" s="94">
        <v>1</v>
      </c>
      <c r="J132" s="94">
        <v>0</v>
      </c>
      <c r="K132" s="93" t="s">
        <v>50</v>
      </c>
      <c r="L132" s="94">
        <v>0</v>
      </c>
      <c r="M132" s="124">
        <v>1</v>
      </c>
      <c r="N132" s="29">
        <v>2</v>
      </c>
      <c r="O132" s="29">
        <v>15</v>
      </c>
      <c r="P132" s="29">
        <v>2</v>
      </c>
      <c r="Q132" s="29">
        <v>3</v>
      </c>
      <c r="R132" s="29">
        <v>10</v>
      </c>
      <c r="S132" s="29">
        <v>16</v>
      </c>
      <c r="T132" s="36">
        <v>12</v>
      </c>
      <c r="U132" s="37" t="s">
        <v>6</v>
      </c>
      <c r="V132" s="55"/>
      <c r="W132" s="59"/>
      <c r="X132" s="59"/>
      <c r="Y132" s="59"/>
    </row>
    <row r="133" spans="1:25" ht="15.6" customHeight="1" x14ac:dyDescent="0.2">
      <c r="A133" s="133">
        <v>14.02</v>
      </c>
      <c r="B133" s="34" t="s">
        <v>7</v>
      </c>
      <c r="C133" s="119">
        <v>3</v>
      </c>
      <c r="D133" s="85">
        <v>9</v>
      </c>
      <c r="E133" s="125">
        <v>0</v>
      </c>
      <c r="F133" s="126">
        <v>0</v>
      </c>
      <c r="G133" s="100" t="s">
        <v>50</v>
      </c>
      <c r="H133" s="100" t="s">
        <v>50</v>
      </c>
      <c r="I133" s="99">
        <v>18</v>
      </c>
      <c r="J133" s="99">
        <v>10</v>
      </c>
      <c r="K133" s="98" t="s">
        <v>50</v>
      </c>
      <c r="L133" s="99">
        <v>0</v>
      </c>
      <c r="M133" s="127">
        <v>6</v>
      </c>
      <c r="N133" s="4">
        <v>3</v>
      </c>
      <c r="O133" s="4">
        <v>3</v>
      </c>
      <c r="P133" s="4">
        <v>6</v>
      </c>
      <c r="Q133" s="4">
        <v>0</v>
      </c>
      <c r="R133" s="4">
        <v>3</v>
      </c>
      <c r="S133" s="4">
        <v>1</v>
      </c>
      <c r="T133" s="22"/>
      <c r="U133" s="38">
        <f>SUM(C133:S133)</f>
        <v>62</v>
      </c>
      <c r="V133" s="17"/>
      <c r="W133" s="59"/>
      <c r="X133" s="59"/>
      <c r="Y133" s="59"/>
    </row>
    <row r="134" spans="1:25" ht="15.6" customHeight="1" x14ac:dyDescent="0.2">
      <c r="A134" s="150" t="s">
        <v>51</v>
      </c>
      <c r="B134" s="34" t="s">
        <v>8</v>
      </c>
      <c r="C134" s="119">
        <f>C133</f>
        <v>3</v>
      </c>
      <c r="D134" s="86">
        <f t="shared" ref="D134" si="226">C134-D132+D133</f>
        <v>12</v>
      </c>
      <c r="E134" s="128">
        <f>D134-E132+E133</f>
        <v>12</v>
      </c>
      <c r="F134" s="129">
        <f>E134-F132+F133</f>
        <v>12</v>
      </c>
      <c r="G134" s="105" t="s">
        <v>50</v>
      </c>
      <c r="H134" s="105" t="s">
        <v>50</v>
      </c>
      <c r="I134" s="104">
        <f>F134-I132+I133</f>
        <v>29</v>
      </c>
      <c r="J134" s="104">
        <f t="shared" ref="J134" si="227">I134-J132+J133</f>
        <v>39</v>
      </c>
      <c r="K134" s="103" t="s">
        <v>50</v>
      </c>
      <c r="L134" s="104">
        <f>J134-L132+L133</f>
        <v>39</v>
      </c>
      <c r="M134" s="130">
        <f t="shared" ref="M134" si="228">L134-M132+M133</f>
        <v>44</v>
      </c>
      <c r="N134" s="5">
        <f t="shared" ref="N134" si="229">M134-N132+N133</f>
        <v>45</v>
      </c>
      <c r="O134" s="5">
        <f t="shared" ref="O134" si="230">N134-O132+O133</f>
        <v>33</v>
      </c>
      <c r="P134" s="5">
        <f t="shared" ref="P134" si="231">O134-P132+P133</f>
        <v>37</v>
      </c>
      <c r="Q134" s="5">
        <f t="shared" ref="Q134" si="232">P134-Q132+Q133</f>
        <v>34</v>
      </c>
      <c r="R134" s="5">
        <f t="shared" ref="R134" si="233">Q134-R132+R133</f>
        <v>27</v>
      </c>
      <c r="S134" s="5">
        <f t="shared" ref="S134" si="234">R134-S132+S133</f>
        <v>12</v>
      </c>
      <c r="T134" s="39">
        <f>S134-T132</f>
        <v>0</v>
      </c>
      <c r="U134" s="40"/>
      <c r="V134" s="3">
        <f>MAX(C134:T134)</f>
        <v>45</v>
      </c>
      <c r="W134" s="59"/>
      <c r="X134" s="59"/>
      <c r="Y134" s="59"/>
    </row>
    <row r="135" spans="1:25" ht="15.6" customHeight="1" x14ac:dyDescent="0.2">
      <c r="A135" s="151"/>
      <c r="B135" s="34" t="s">
        <v>9</v>
      </c>
      <c r="C135" s="143"/>
      <c r="D135" s="144"/>
      <c r="E135" s="144"/>
      <c r="F135" s="145"/>
      <c r="G135" s="145"/>
      <c r="H135" s="145"/>
      <c r="I135" s="145"/>
      <c r="J135" s="145"/>
      <c r="K135" s="131" t="s">
        <v>50</v>
      </c>
      <c r="L135" s="145"/>
      <c r="M135" s="145"/>
      <c r="N135" s="144"/>
      <c r="O135" s="7">
        <v>14.2</v>
      </c>
      <c r="P135" s="144"/>
      <c r="Q135" s="7">
        <v>14.24</v>
      </c>
      <c r="R135" s="144"/>
      <c r="S135" s="145"/>
      <c r="T135" s="146">
        <v>14.33</v>
      </c>
      <c r="U135" s="41">
        <v>31</v>
      </c>
      <c r="V135" s="17"/>
      <c r="W135" s="59"/>
      <c r="X135" s="59"/>
      <c r="Y135" s="59"/>
    </row>
    <row r="136" spans="1:25" ht="15.6" customHeight="1" x14ac:dyDescent="0.2">
      <c r="A136" s="152"/>
      <c r="B136" s="35" t="s">
        <v>10</v>
      </c>
      <c r="C136" s="147">
        <v>14.02</v>
      </c>
      <c r="D136" s="148"/>
      <c r="E136" s="148"/>
      <c r="F136" s="148"/>
      <c r="G136" s="149" t="s">
        <v>50</v>
      </c>
      <c r="H136" s="145"/>
      <c r="I136" s="148"/>
      <c r="J136" s="148"/>
      <c r="K136" s="109" t="s">
        <v>50</v>
      </c>
      <c r="L136" s="148"/>
      <c r="M136" s="148"/>
      <c r="N136" s="148"/>
      <c r="O136" s="8">
        <f>O135</f>
        <v>14.2</v>
      </c>
      <c r="P136" s="148"/>
      <c r="Q136" s="8">
        <f>Q135</f>
        <v>14.24</v>
      </c>
      <c r="R136" s="148"/>
      <c r="S136" s="148"/>
      <c r="T136" s="142"/>
      <c r="U136" s="40"/>
      <c r="V136" s="18"/>
      <c r="W136" s="59"/>
      <c r="X136" s="59"/>
      <c r="Y136" s="59"/>
    </row>
    <row r="137" spans="1:25" ht="15.6" customHeight="1" thickBot="1" x14ac:dyDescent="0.25">
      <c r="A137" s="134">
        <v>210</v>
      </c>
      <c r="B137" s="61" t="s">
        <v>11</v>
      </c>
      <c r="C137" s="68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3"/>
      <c r="U137" s="64"/>
      <c r="V137" s="3"/>
      <c r="W137" s="59"/>
      <c r="X137" s="59"/>
      <c r="Y137" s="59"/>
    </row>
    <row r="138" spans="1:25" ht="15.6" customHeight="1" x14ac:dyDescent="0.2">
      <c r="A138" s="135"/>
      <c r="B138" s="31" t="s">
        <v>5</v>
      </c>
      <c r="C138" s="32"/>
      <c r="D138" s="84" t="s">
        <v>50</v>
      </c>
      <c r="E138" s="122" t="s">
        <v>50</v>
      </c>
      <c r="F138" s="123" t="s">
        <v>50</v>
      </c>
      <c r="G138" s="145"/>
      <c r="H138" s="95">
        <v>0</v>
      </c>
      <c r="I138" s="94">
        <v>0</v>
      </c>
      <c r="J138" s="94">
        <v>0</v>
      </c>
      <c r="K138" s="93">
        <v>2</v>
      </c>
      <c r="L138" s="94">
        <v>0</v>
      </c>
      <c r="M138" s="124">
        <v>2</v>
      </c>
      <c r="N138" s="29">
        <v>2</v>
      </c>
      <c r="O138" s="29">
        <v>18</v>
      </c>
      <c r="P138" s="29">
        <v>4</v>
      </c>
      <c r="Q138" s="29">
        <v>5</v>
      </c>
      <c r="R138" s="29">
        <v>13</v>
      </c>
      <c r="S138" s="29">
        <v>14</v>
      </c>
      <c r="T138" s="36">
        <v>15</v>
      </c>
      <c r="U138" s="37" t="s">
        <v>6</v>
      </c>
      <c r="V138" s="55"/>
      <c r="W138" s="59"/>
      <c r="X138" s="59"/>
      <c r="Y138" s="59"/>
    </row>
    <row r="139" spans="1:25" ht="15.6" customHeight="1" x14ac:dyDescent="0.2">
      <c r="A139" s="133">
        <v>14.35</v>
      </c>
      <c r="B139" s="34" t="s">
        <v>7</v>
      </c>
      <c r="C139" s="119" t="s">
        <v>50</v>
      </c>
      <c r="D139" s="85" t="s">
        <v>50</v>
      </c>
      <c r="E139" s="125" t="s">
        <v>50</v>
      </c>
      <c r="F139" s="126" t="s">
        <v>50</v>
      </c>
      <c r="G139" s="100">
        <v>20</v>
      </c>
      <c r="H139" s="100">
        <v>6</v>
      </c>
      <c r="I139" s="99">
        <v>1</v>
      </c>
      <c r="J139" s="99">
        <v>4</v>
      </c>
      <c r="K139" s="98">
        <v>10</v>
      </c>
      <c r="L139" s="99">
        <v>0</v>
      </c>
      <c r="M139" s="127">
        <v>5</v>
      </c>
      <c r="N139" s="4">
        <v>5</v>
      </c>
      <c r="O139" s="4">
        <v>10</v>
      </c>
      <c r="P139" s="4">
        <v>9</v>
      </c>
      <c r="Q139" s="4">
        <v>2</v>
      </c>
      <c r="R139" s="4">
        <v>2</v>
      </c>
      <c r="S139" s="4">
        <v>1</v>
      </c>
      <c r="T139" s="22"/>
      <c r="U139" s="38">
        <f>SUM(C139:S139)</f>
        <v>75</v>
      </c>
      <c r="V139" s="17"/>
      <c r="W139" s="59"/>
      <c r="X139" s="59"/>
      <c r="Y139" s="59"/>
    </row>
    <row r="140" spans="1:25" ht="15.6" customHeight="1" x14ac:dyDescent="0.2">
      <c r="A140" s="150" t="s">
        <v>49</v>
      </c>
      <c r="B140" s="34" t="s">
        <v>8</v>
      </c>
      <c r="C140" s="119" t="s">
        <v>50</v>
      </c>
      <c r="D140" s="86" t="s">
        <v>50</v>
      </c>
      <c r="E140" s="128" t="s">
        <v>50</v>
      </c>
      <c r="F140" s="129" t="s">
        <v>50</v>
      </c>
      <c r="G140" s="105">
        <f>G139</f>
        <v>20</v>
      </c>
      <c r="H140" s="105">
        <f t="shared" ref="H140" si="235">G140-H138+H139</f>
        <v>26</v>
      </c>
      <c r="I140" s="104">
        <f t="shared" ref="I140" si="236">H140-I138+I139</f>
        <v>27</v>
      </c>
      <c r="J140" s="104">
        <f t="shared" ref="J140" si="237">I140-J138+J139</f>
        <v>31</v>
      </c>
      <c r="K140" s="103">
        <f t="shared" ref="K140" si="238">J140-K138+K139</f>
        <v>39</v>
      </c>
      <c r="L140" s="104">
        <f t="shared" ref="L140" si="239">K140-L138+L139</f>
        <v>39</v>
      </c>
      <c r="M140" s="130">
        <f t="shared" ref="M140" si="240">L140-M138+M139</f>
        <v>42</v>
      </c>
      <c r="N140" s="5">
        <f t="shared" ref="N140" si="241">M140-N138+N139</f>
        <v>45</v>
      </c>
      <c r="O140" s="5">
        <f t="shared" ref="O140" si="242">N140-O138+O139</f>
        <v>37</v>
      </c>
      <c r="P140" s="5">
        <f t="shared" ref="P140" si="243">O140-P138+P139</f>
        <v>42</v>
      </c>
      <c r="Q140" s="5">
        <f t="shared" ref="Q140" si="244">P140-Q138+Q139</f>
        <v>39</v>
      </c>
      <c r="R140" s="5">
        <f t="shared" ref="R140" si="245">Q140-R138+R139</f>
        <v>28</v>
      </c>
      <c r="S140" s="5">
        <f t="shared" ref="S140" si="246">R140-S138+S139</f>
        <v>15</v>
      </c>
      <c r="T140" s="39">
        <f>S140-T138</f>
        <v>0</v>
      </c>
      <c r="U140" s="40"/>
      <c r="V140" s="3">
        <f>MAX(C140:T140)</f>
        <v>45</v>
      </c>
      <c r="W140" s="59"/>
      <c r="X140" s="59"/>
      <c r="Y140" s="59"/>
    </row>
    <row r="141" spans="1:25" ht="15.6" customHeight="1" x14ac:dyDescent="0.2">
      <c r="A141" s="151"/>
      <c r="B141" s="34" t="s">
        <v>9</v>
      </c>
      <c r="C141" s="143"/>
      <c r="D141" s="144"/>
      <c r="E141" s="144"/>
      <c r="F141" s="145"/>
      <c r="G141" s="145"/>
      <c r="H141" s="145"/>
      <c r="I141" s="145"/>
      <c r="J141" s="145"/>
      <c r="K141" s="131">
        <v>14.46</v>
      </c>
      <c r="L141" s="145"/>
      <c r="M141" s="145"/>
      <c r="N141" s="144"/>
      <c r="O141" s="7">
        <v>14.56</v>
      </c>
      <c r="P141" s="144"/>
      <c r="Q141" s="7">
        <v>15.02</v>
      </c>
      <c r="R141" s="144"/>
      <c r="S141" s="145"/>
      <c r="T141" s="146">
        <v>15.08</v>
      </c>
      <c r="U141" s="41">
        <f>25+8</f>
        <v>33</v>
      </c>
      <c r="V141" s="17"/>
      <c r="W141" s="59"/>
      <c r="X141" s="59"/>
      <c r="Y141" s="59"/>
    </row>
    <row r="142" spans="1:25" ht="15.6" customHeight="1" x14ac:dyDescent="0.2">
      <c r="A142" s="152"/>
      <c r="B142" s="35" t="s">
        <v>10</v>
      </c>
      <c r="C142" s="147" t="s">
        <v>50</v>
      </c>
      <c r="D142" s="148"/>
      <c r="E142" s="148"/>
      <c r="F142" s="148"/>
      <c r="G142" s="149">
        <f>A139</f>
        <v>14.35</v>
      </c>
      <c r="H142" s="145"/>
      <c r="I142" s="148"/>
      <c r="J142" s="148"/>
      <c r="K142" s="109">
        <f>K141</f>
        <v>14.46</v>
      </c>
      <c r="L142" s="148"/>
      <c r="M142" s="148"/>
      <c r="N142" s="148"/>
      <c r="O142" s="8">
        <f>O141</f>
        <v>14.56</v>
      </c>
      <c r="P142" s="148"/>
      <c r="Q142" s="8">
        <f>Q141</f>
        <v>15.02</v>
      </c>
      <c r="R142" s="148"/>
      <c r="S142" s="148"/>
      <c r="T142" s="142"/>
      <c r="U142" s="40"/>
      <c r="V142" s="18"/>
      <c r="W142" s="59"/>
      <c r="X142" s="59"/>
      <c r="Y142" s="59"/>
    </row>
    <row r="143" spans="1:25" ht="15.6" customHeight="1" thickBot="1" x14ac:dyDescent="0.25">
      <c r="A143" s="134">
        <v>214</v>
      </c>
      <c r="B143" s="61" t="s">
        <v>11</v>
      </c>
      <c r="C143" s="68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3"/>
      <c r="U143" s="64"/>
      <c r="V143" s="3"/>
      <c r="W143" s="59"/>
      <c r="X143" s="59"/>
      <c r="Y143" s="59"/>
    </row>
    <row r="144" spans="1:25" ht="15.6" customHeight="1" x14ac:dyDescent="0.2">
      <c r="A144" s="135"/>
      <c r="B144" s="31" t="s">
        <v>5</v>
      </c>
      <c r="C144" s="32"/>
      <c r="D144" s="84" t="s">
        <v>50</v>
      </c>
      <c r="E144" s="122" t="s">
        <v>50</v>
      </c>
      <c r="F144" s="123" t="s">
        <v>50</v>
      </c>
      <c r="G144" s="145"/>
      <c r="H144" s="95">
        <v>0</v>
      </c>
      <c r="I144" s="94">
        <v>0</v>
      </c>
      <c r="J144" s="94">
        <v>0</v>
      </c>
      <c r="K144" s="93">
        <v>0</v>
      </c>
      <c r="L144" s="94">
        <v>0</v>
      </c>
      <c r="M144" s="124">
        <v>1</v>
      </c>
      <c r="N144" s="29">
        <v>3</v>
      </c>
      <c r="O144" s="29">
        <v>5</v>
      </c>
      <c r="P144" s="29">
        <v>1</v>
      </c>
      <c r="Q144" s="29">
        <v>1</v>
      </c>
      <c r="R144" s="29">
        <v>2</v>
      </c>
      <c r="S144" s="29">
        <v>6</v>
      </c>
      <c r="T144" s="36">
        <v>0</v>
      </c>
      <c r="U144" s="37" t="s">
        <v>6</v>
      </c>
      <c r="V144" s="55"/>
      <c r="W144" s="59"/>
      <c r="X144" s="59"/>
      <c r="Y144" s="59"/>
    </row>
    <row r="145" spans="1:25" ht="15.6" customHeight="1" x14ac:dyDescent="0.2">
      <c r="A145" s="133">
        <v>14.45</v>
      </c>
      <c r="B145" s="34" t="s">
        <v>7</v>
      </c>
      <c r="C145" s="119" t="s">
        <v>50</v>
      </c>
      <c r="D145" s="85" t="s">
        <v>50</v>
      </c>
      <c r="E145" s="125" t="s">
        <v>50</v>
      </c>
      <c r="F145" s="126" t="s">
        <v>50</v>
      </c>
      <c r="G145" s="100">
        <v>6</v>
      </c>
      <c r="H145" s="100">
        <v>3</v>
      </c>
      <c r="I145" s="99">
        <v>0</v>
      </c>
      <c r="J145" s="99">
        <v>1</v>
      </c>
      <c r="K145" s="98">
        <v>6</v>
      </c>
      <c r="L145" s="99">
        <v>1</v>
      </c>
      <c r="M145" s="127">
        <v>2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22"/>
      <c r="U145" s="38">
        <f>SUM(C145:S145)</f>
        <v>19</v>
      </c>
      <c r="V145" s="17"/>
      <c r="W145" s="59"/>
      <c r="X145" s="59"/>
      <c r="Y145" s="59"/>
    </row>
    <row r="146" spans="1:25" ht="15.6" customHeight="1" x14ac:dyDescent="0.2">
      <c r="A146" s="150" t="s">
        <v>49</v>
      </c>
      <c r="B146" s="34" t="s">
        <v>8</v>
      </c>
      <c r="C146" s="119" t="s">
        <v>50</v>
      </c>
      <c r="D146" s="86" t="s">
        <v>50</v>
      </c>
      <c r="E146" s="128" t="s">
        <v>50</v>
      </c>
      <c r="F146" s="129" t="s">
        <v>50</v>
      </c>
      <c r="G146" s="105">
        <f>G145</f>
        <v>6</v>
      </c>
      <c r="H146" s="105">
        <f t="shared" ref="H146" si="247">G146-H144+H145</f>
        <v>9</v>
      </c>
      <c r="I146" s="104">
        <f t="shared" ref="I146" si="248">H146-I144+I145</f>
        <v>9</v>
      </c>
      <c r="J146" s="104">
        <f t="shared" ref="J146" si="249">I146-J144+J145</f>
        <v>10</v>
      </c>
      <c r="K146" s="103">
        <f t="shared" ref="K146" si="250">J146-K144+K145</f>
        <v>16</v>
      </c>
      <c r="L146" s="104">
        <f t="shared" ref="L146" si="251">K146-L144+L145</f>
        <v>17</v>
      </c>
      <c r="M146" s="130">
        <f t="shared" ref="M146" si="252">L146-M144+M145</f>
        <v>18</v>
      </c>
      <c r="N146" s="5">
        <f t="shared" ref="N146" si="253">M146-N144+N145</f>
        <v>15</v>
      </c>
      <c r="O146" s="5">
        <f t="shared" ref="O146" si="254">N146-O144+O145</f>
        <v>10</v>
      </c>
      <c r="P146" s="5">
        <f t="shared" ref="P146" si="255">O146-P144+P145</f>
        <v>9</v>
      </c>
      <c r="Q146" s="5">
        <f t="shared" ref="Q146" si="256">P146-Q144+Q145</f>
        <v>8</v>
      </c>
      <c r="R146" s="5">
        <f t="shared" ref="R146" si="257">Q146-R144+R145</f>
        <v>6</v>
      </c>
      <c r="S146" s="5">
        <f t="shared" ref="S146" si="258">R146-S144+S145</f>
        <v>0</v>
      </c>
      <c r="T146" s="39">
        <f>S146-T144</f>
        <v>0</v>
      </c>
      <c r="U146" s="40"/>
      <c r="V146" s="3">
        <f>MAX(C146:T146)</f>
        <v>18</v>
      </c>
      <c r="W146" s="59"/>
      <c r="X146" s="59"/>
      <c r="Y146" s="59"/>
    </row>
    <row r="147" spans="1:25" ht="15.6" customHeight="1" x14ac:dyDescent="0.2">
      <c r="A147" s="151"/>
      <c r="B147" s="34" t="s">
        <v>9</v>
      </c>
      <c r="C147" s="143"/>
      <c r="D147" s="144"/>
      <c r="E147" s="144"/>
      <c r="F147" s="145"/>
      <c r="G147" s="145"/>
      <c r="H147" s="145"/>
      <c r="I147" s="145"/>
      <c r="J147" s="145"/>
      <c r="K147" s="131">
        <v>14.52</v>
      </c>
      <c r="L147" s="145"/>
      <c r="M147" s="145"/>
      <c r="N147" s="144"/>
      <c r="O147" s="7">
        <v>15.02</v>
      </c>
      <c r="P147" s="144"/>
      <c r="Q147" s="7">
        <v>15.07</v>
      </c>
      <c r="R147" s="144"/>
      <c r="S147" s="145"/>
      <c r="T147" s="146">
        <v>15.1</v>
      </c>
      <c r="U147" s="41">
        <v>25</v>
      </c>
      <c r="V147" s="17"/>
      <c r="W147" s="59"/>
      <c r="X147" s="59"/>
      <c r="Y147" s="59"/>
    </row>
    <row r="148" spans="1:25" ht="15.6" customHeight="1" x14ac:dyDescent="0.2">
      <c r="A148" s="152"/>
      <c r="B148" s="35" t="s">
        <v>10</v>
      </c>
      <c r="C148" s="147" t="s">
        <v>50</v>
      </c>
      <c r="D148" s="148"/>
      <c r="E148" s="148"/>
      <c r="F148" s="148"/>
      <c r="G148" s="149">
        <v>14.45</v>
      </c>
      <c r="H148" s="145"/>
      <c r="I148" s="148"/>
      <c r="J148" s="148"/>
      <c r="K148" s="109">
        <f>K147</f>
        <v>14.52</v>
      </c>
      <c r="L148" s="148"/>
      <c r="M148" s="148"/>
      <c r="N148" s="148"/>
      <c r="O148" s="8">
        <f>O147</f>
        <v>15.02</v>
      </c>
      <c r="P148" s="148"/>
      <c r="Q148" s="8">
        <f>Q147</f>
        <v>15.07</v>
      </c>
      <c r="R148" s="148"/>
      <c r="S148" s="148"/>
      <c r="T148" s="142"/>
      <c r="U148" s="40"/>
      <c r="V148" s="18"/>
      <c r="W148" s="59"/>
      <c r="X148" s="59"/>
      <c r="Y148" s="59"/>
    </row>
    <row r="149" spans="1:25" ht="15.6" customHeight="1" thickBot="1" x14ac:dyDescent="0.25">
      <c r="A149" s="134">
        <v>217</v>
      </c>
      <c r="B149" s="61" t="s">
        <v>11</v>
      </c>
      <c r="C149" s="68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3"/>
      <c r="U149" s="64"/>
      <c r="V149" s="3"/>
      <c r="W149" s="59"/>
      <c r="X149" s="59"/>
      <c r="Y149" s="59"/>
    </row>
    <row r="150" spans="1:25" ht="15.6" customHeight="1" x14ac:dyDescent="0.2">
      <c r="A150" s="135"/>
      <c r="B150" s="31" t="s">
        <v>5</v>
      </c>
      <c r="C150" s="32"/>
      <c r="D150" s="84">
        <v>0</v>
      </c>
      <c r="E150" s="122">
        <v>0</v>
      </c>
      <c r="F150" s="123">
        <v>0</v>
      </c>
      <c r="G150" s="145"/>
      <c r="H150" s="95" t="s">
        <v>50</v>
      </c>
      <c r="I150" s="94">
        <v>0</v>
      </c>
      <c r="J150" s="94">
        <v>0</v>
      </c>
      <c r="K150" s="93" t="s">
        <v>50</v>
      </c>
      <c r="L150" s="94">
        <v>0</v>
      </c>
      <c r="M150" s="124">
        <v>1</v>
      </c>
      <c r="N150" s="29">
        <v>2</v>
      </c>
      <c r="O150" s="29">
        <v>3</v>
      </c>
      <c r="P150" s="29">
        <v>0</v>
      </c>
      <c r="Q150" s="29">
        <v>2</v>
      </c>
      <c r="R150" s="29">
        <v>6</v>
      </c>
      <c r="S150" s="29">
        <v>12</v>
      </c>
      <c r="T150" s="36">
        <v>5</v>
      </c>
      <c r="U150" s="37" t="s">
        <v>6</v>
      </c>
      <c r="V150" s="55"/>
      <c r="W150" s="59"/>
      <c r="X150" s="59"/>
      <c r="Y150" s="59"/>
    </row>
    <row r="151" spans="1:25" ht="15.6" customHeight="1" x14ac:dyDescent="0.2">
      <c r="A151" s="133">
        <v>15.18</v>
      </c>
      <c r="B151" s="34" t="s">
        <v>7</v>
      </c>
      <c r="C151" s="119">
        <v>3</v>
      </c>
      <c r="D151" s="85">
        <v>2</v>
      </c>
      <c r="E151" s="125">
        <v>1</v>
      </c>
      <c r="F151" s="126">
        <v>0</v>
      </c>
      <c r="G151" s="100" t="s">
        <v>50</v>
      </c>
      <c r="H151" s="100" t="s">
        <v>50</v>
      </c>
      <c r="I151" s="99">
        <v>2</v>
      </c>
      <c r="J151" s="99">
        <v>2</v>
      </c>
      <c r="K151" s="98" t="s">
        <v>50</v>
      </c>
      <c r="L151" s="99">
        <v>1</v>
      </c>
      <c r="M151" s="127">
        <v>1</v>
      </c>
      <c r="N151" s="4">
        <v>4</v>
      </c>
      <c r="O151" s="4">
        <v>10</v>
      </c>
      <c r="P151" s="4">
        <v>1</v>
      </c>
      <c r="Q151" s="4">
        <v>0</v>
      </c>
      <c r="R151" s="4">
        <v>2</v>
      </c>
      <c r="S151" s="4">
        <v>2</v>
      </c>
      <c r="T151" s="22"/>
      <c r="U151" s="38">
        <f>SUM(C151:S151)</f>
        <v>31</v>
      </c>
      <c r="V151" s="17"/>
      <c r="W151" s="59"/>
      <c r="X151" s="59"/>
      <c r="Y151" s="59"/>
    </row>
    <row r="152" spans="1:25" ht="15.6" customHeight="1" x14ac:dyDescent="0.2">
      <c r="A152" s="150" t="s">
        <v>51</v>
      </c>
      <c r="B152" s="34" t="s">
        <v>8</v>
      </c>
      <c r="C152" s="119">
        <f>C151</f>
        <v>3</v>
      </c>
      <c r="D152" s="86">
        <f t="shared" ref="D152" si="259">C152-D150+D151</f>
        <v>5</v>
      </c>
      <c r="E152" s="128">
        <f>D152-E150+E151</f>
        <v>6</v>
      </c>
      <c r="F152" s="129">
        <f>E152-F150+F151</f>
        <v>6</v>
      </c>
      <c r="G152" s="105" t="s">
        <v>50</v>
      </c>
      <c r="H152" s="105" t="s">
        <v>50</v>
      </c>
      <c r="I152" s="104">
        <f>F152-I150+I151</f>
        <v>8</v>
      </c>
      <c r="J152" s="104">
        <f t="shared" ref="J152" si="260">I152-J150+J151</f>
        <v>10</v>
      </c>
      <c r="K152" s="103" t="s">
        <v>50</v>
      </c>
      <c r="L152" s="104">
        <f>J152-L150+L151</f>
        <v>11</v>
      </c>
      <c r="M152" s="130">
        <f t="shared" ref="M152" si="261">L152-M150+M151</f>
        <v>11</v>
      </c>
      <c r="N152" s="5">
        <f t="shared" ref="N152" si="262">M152-N150+N151</f>
        <v>13</v>
      </c>
      <c r="O152" s="5">
        <f t="shared" ref="O152" si="263">N152-O150+O151</f>
        <v>20</v>
      </c>
      <c r="P152" s="5">
        <f t="shared" ref="P152" si="264">O152-P150+P151</f>
        <v>21</v>
      </c>
      <c r="Q152" s="5">
        <f t="shared" ref="Q152" si="265">P152-Q150+Q151</f>
        <v>19</v>
      </c>
      <c r="R152" s="5">
        <f t="shared" ref="R152" si="266">Q152-R150+R151</f>
        <v>15</v>
      </c>
      <c r="S152" s="5">
        <f t="shared" ref="S152" si="267">R152-S150+S151</f>
        <v>5</v>
      </c>
      <c r="T152" s="39">
        <f>S152-T150</f>
        <v>0</v>
      </c>
      <c r="U152" s="40"/>
      <c r="V152" s="3">
        <f>MAX(C152:T152)</f>
        <v>21</v>
      </c>
      <c r="W152" s="59"/>
      <c r="X152" s="59"/>
      <c r="Y152" s="59"/>
    </row>
    <row r="153" spans="1:25" ht="15.6" customHeight="1" x14ac:dyDescent="0.2">
      <c r="A153" s="151"/>
      <c r="B153" s="34" t="s">
        <v>9</v>
      </c>
      <c r="C153" s="143"/>
      <c r="D153" s="144"/>
      <c r="E153" s="144"/>
      <c r="F153" s="145"/>
      <c r="G153" s="145"/>
      <c r="H153" s="145"/>
      <c r="I153" s="145"/>
      <c r="J153" s="145"/>
      <c r="K153" s="131" t="s">
        <v>50</v>
      </c>
      <c r="L153" s="145"/>
      <c r="M153" s="145"/>
      <c r="N153" s="144"/>
      <c r="O153" s="7">
        <v>15.33</v>
      </c>
      <c r="P153" s="144"/>
      <c r="Q153" s="7">
        <v>15.39</v>
      </c>
      <c r="R153" s="144"/>
      <c r="S153" s="145"/>
      <c r="T153" s="146">
        <v>15.45</v>
      </c>
      <c r="U153" s="41">
        <f>45-18</f>
        <v>27</v>
      </c>
      <c r="V153" s="17"/>
      <c r="W153" s="59"/>
      <c r="X153" s="59"/>
      <c r="Y153" s="59"/>
    </row>
    <row r="154" spans="1:25" ht="15.6" customHeight="1" x14ac:dyDescent="0.2">
      <c r="A154" s="152"/>
      <c r="B154" s="35" t="s">
        <v>10</v>
      </c>
      <c r="C154" s="147">
        <f>A151</f>
        <v>15.18</v>
      </c>
      <c r="D154" s="148"/>
      <c r="E154" s="148"/>
      <c r="F154" s="148"/>
      <c r="G154" s="149" t="s">
        <v>50</v>
      </c>
      <c r="H154" s="145"/>
      <c r="I154" s="148"/>
      <c r="J154" s="148"/>
      <c r="K154" s="109" t="s">
        <v>50</v>
      </c>
      <c r="L154" s="148"/>
      <c r="M154" s="148"/>
      <c r="N154" s="148"/>
      <c r="O154" s="8">
        <f>O153</f>
        <v>15.33</v>
      </c>
      <c r="P154" s="148"/>
      <c r="Q154" s="8">
        <f>Q153</f>
        <v>15.39</v>
      </c>
      <c r="R154" s="148"/>
      <c r="S154" s="148"/>
      <c r="T154" s="142"/>
      <c r="U154" s="40"/>
      <c r="V154" s="18"/>
      <c r="W154" s="59"/>
      <c r="X154" s="59"/>
      <c r="Y154" s="59"/>
    </row>
    <row r="155" spans="1:25" ht="15.6" customHeight="1" thickBot="1" x14ac:dyDescent="0.25">
      <c r="A155" s="134">
        <v>205</v>
      </c>
      <c r="B155" s="61" t="s">
        <v>11</v>
      </c>
      <c r="C155" s="132" t="s">
        <v>52</v>
      </c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3"/>
      <c r="U155" s="64"/>
      <c r="V155" s="3"/>
      <c r="W155" s="59"/>
      <c r="X155" s="59"/>
      <c r="Y155" s="59"/>
    </row>
    <row r="156" spans="1:25" ht="15.6" customHeight="1" x14ac:dyDescent="0.2">
      <c r="A156" s="135"/>
      <c r="B156" s="31" t="s">
        <v>5</v>
      </c>
      <c r="C156" s="32"/>
      <c r="D156" s="84" t="s">
        <v>50</v>
      </c>
      <c r="E156" s="122" t="s">
        <v>50</v>
      </c>
      <c r="F156" s="123" t="s">
        <v>50</v>
      </c>
      <c r="G156" s="145"/>
      <c r="H156" s="95">
        <v>0</v>
      </c>
      <c r="I156" s="94">
        <v>0</v>
      </c>
      <c r="J156" s="94">
        <v>0</v>
      </c>
      <c r="K156" s="93">
        <v>0</v>
      </c>
      <c r="L156" s="94">
        <v>0</v>
      </c>
      <c r="M156" s="124">
        <v>0</v>
      </c>
      <c r="N156" s="29">
        <v>4</v>
      </c>
      <c r="O156" s="29">
        <v>4</v>
      </c>
      <c r="P156" s="29">
        <v>3</v>
      </c>
      <c r="Q156" s="29">
        <v>2</v>
      </c>
      <c r="R156" s="29">
        <v>9</v>
      </c>
      <c r="S156" s="29">
        <v>11</v>
      </c>
      <c r="T156" s="36">
        <v>3</v>
      </c>
      <c r="U156" s="37" t="s">
        <v>6</v>
      </c>
      <c r="V156" s="55"/>
      <c r="W156" s="59"/>
      <c r="X156" s="59"/>
      <c r="Y156" s="59"/>
    </row>
    <row r="157" spans="1:25" ht="15.6" customHeight="1" x14ac:dyDescent="0.2">
      <c r="A157" s="133">
        <v>15.42</v>
      </c>
      <c r="B157" s="34" t="s">
        <v>7</v>
      </c>
      <c r="C157" s="119" t="s">
        <v>50</v>
      </c>
      <c r="D157" s="85" t="s">
        <v>50</v>
      </c>
      <c r="E157" s="125" t="s">
        <v>50</v>
      </c>
      <c r="F157" s="126" t="s">
        <v>50</v>
      </c>
      <c r="G157" s="100">
        <v>3</v>
      </c>
      <c r="H157" s="100">
        <v>4</v>
      </c>
      <c r="I157" s="99">
        <v>2</v>
      </c>
      <c r="J157" s="99">
        <v>0</v>
      </c>
      <c r="K157" s="98">
        <v>12</v>
      </c>
      <c r="L157" s="99">
        <v>3</v>
      </c>
      <c r="M157" s="127">
        <v>1</v>
      </c>
      <c r="N157" s="4">
        <v>4</v>
      </c>
      <c r="O157" s="4">
        <v>3</v>
      </c>
      <c r="P157" s="4">
        <v>3</v>
      </c>
      <c r="Q157" s="4">
        <v>0</v>
      </c>
      <c r="R157" s="4">
        <v>1</v>
      </c>
      <c r="S157" s="4">
        <v>0</v>
      </c>
      <c r="T157" s="22"/>
      <c r="U157" s="38">
        <f>SUM(C157:S157)</f>
        <v>36</v>
      </c>
      <c r="V157" s="17"/>
      <c r="W157" s="59"/>
      <c r="X157" s="59"/>
      <c r="Y157" s="59"/>
    </row>
    <row r="158" spans="1:25" ht="15.6" customHeight="1" x14ac:dyDescent="0.2">
      <c r="A158" s="150" t="s">
        <v>49</v>
      </c>
      <c r="B158" s="34" t="s">
        <v>8</v>
      </c>
      <c r="C158" s="119" t="s">
        <v>50</v>
      </c>
      <c r="D158" s="86" t="s">
        <v>50</v>
      </c>
      <c r="E158" s="128" t="s">
        <v>50</v>
      </c>
      <c r="F158" s="129" t="s">
        <v>50</v>
      </c>
      <c r="G158" s="105">
        <f>G157</f>
        <v>3</v>
      </c>
      <c r="H158" s="105">
        <f t="shared" ref="H158" si="268">G158-H156+H157</f>
        <v>7</v>
      </c>
      <c r="I158" s="104">
        <f t="shared" ref="I158" si="269">H158-I156+I157</f>
        <v>9</v>
      </c>
      <c r="J158" s="104">
        <f t="shared" ref="J158" si="270">I158-J156+J157</f>
        <v>9</v>
      </c>
      <c r="K158" s="103">
        <f t="shared" ref="K158" si="271">J158-K156+K157</f>
        <v>21</v>
      </c>
      <c r="L158" s="104">
        <f t="shared" ref="L158" si="272">K158-L156+L157</f>
        <v>24</v>
      </c>
      <c r="M158" s="130">
        <f t="shared" ref="M158" si="273">L158-M156+M157</f>
        <v>25</v>
      </c>
      <c r="N158" s="5">
        <f t="shared" ref="N158" si="274">M158-N156+N157</f>
        <v>25</v>
      </c>
      <c r="O158" s="5">
        <f t="shared" ref="O158" si="275">N158-O156+O157</f>
        <v>24</v>
      </c>
      <c r="P158" s="5">
        <f t="shared" ref="P158" si="276">O158-P156+P157</f>
        <v>24</v>
      </c>
      <c r="Q158" s="5">
        <f t="shared" ref="Q158" si="277">P158-Q156+Q157</f>
        <v>22</v>
      </c>
      <c r="R158" s="5">
        <f t="shared" ref="R158" si="278">Q158-R156+R157</f>
        <v>14</v>
      </c>
      <c r="S158" s="5">
        <f t="shared" ref="S158" si="279">R158-S156+S157</f>
        <v>3</v>
      </c>
      <c r="T158" s="39">
        <f>S158-T156</f>
        <v>0</v>
      </c>
      <c r="U158" s="40"/>
      <c r="V158" s="3">
        <f>MAX(C158:T158)</f>
        <v>25</v>
      </c>
      <c r="W158" s="59"/>
      <c r="X158" s="59"/>
      <c r="Y158" s="59"/>
    </row>
    <row r="159" spans="1:25" ht="15.6" customHeight="1" x14ac:dyDescent="0.2">
      <c r="A159" s="151"/>
      <c r="B159" s="34" t="s">
        <v>9</v>
      </c>
      <c r="C159" s="143"/>
      <c r="D159" s="144"/>
      <c r="E159" s="144"/>
      <c r="F159" s="145"/>
      <c r="G159" s="145"/>
      <c r="H159" s="145"/>
      <c r="I159" s="145"/>
      <c r="J159" s="145"/>
      <c r="K159" s="131">
        <v>15.49</v>
      </c>
      <c r="L159" s="145"/>
      <c r="M159" s="145"/>
      <c r="N159" s="144"/>
      <c r="O159" s="7">
        <v>15.58</v>
      </c>
      <c r="P159" s="144"/>
      <c r="Q159" s="7">
        <v>16.03</v>
      </c>
      <c r="R159" s="144"/>
      <c r="S159" s="145"/>
      <c r="T159" s="146">
        <v>16.09</v>
      </c>
      <c r="U159" s="41">
        <f>17+9</f>
        <v>26</v>
      </c>
      <c r="V159" s="17"/>
      <c r="W159" s="59"/>
      <c r="X159" s="59"/>
      <c r="Y159" s="59"/>
    </row>
    <row r="160" spans="1:25" ht="15.6" customHeight="1" x14ac:dyDescent="0.2">
      <c r="A160" s="152"/>
      <c r="B160" s="35" t="s">
        <v>10</v>
      </c>
      <c r="C160" s="147" t="s">
        <v>50</v>
      </c>
      <c r="D160" s="148"/>
      <c r="E160" s="148"/>
      <c r="F160" s="148"/>
      <c r="G160" s="149">
        <v>15.43</v>
      </c>
      <c r="H160" s="145"/>
      <c r="I160" s="148"/>
      <c r="J160" s="148"/>
      <c r="K160" s="109">
        <f>K159</f>
        <v>15.49</v>
      </c>
      <c r="L160" s="148"/>
      <c r="M160" s="148"/>
      <c r="N160" s="148"/>
      <c r="O160" s="8">
        <f>O159</f>
        <v>15.58</v>
      </c>
      <c r="P160" s="148"/>
      <c r="Q160" s="8">
        <f>Q159</f>
        <v>16.03</v>
      </c>
      <c r="R160" s="148"/>
      <c r="S160" s="148"/>
      <c r="T160" s="142"/>
      <c r="U160" s="40"/>
      <c r="V160" s="18"/>
      <c r="W160" s="59"/>
      <c r="X160" s="59"/>
      <c r="Y160" s="59"/>
    </row>
    <row r="161" spans="1:25" ht="15.6" customHeight="1" thickBot="1" x14ac:dyDescent="0.25">
      <c r="A161" s="134">
        <v>214</v>
      </c>
      <c r="B161" s="61" t="s">
        <v>11</v>
      </c>
      <c r="C161" s="68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3"/>
      <c r="U161" s="64"/>
      <c r="V161" s="3"/>
      <c r="W161" s="59"/>
      <c r="X161" s="59"/>
      <c r="Y161" s="59"/>
    </row>
    <row r="162" spans="1:25" ht="15.6" customHeight="1" x14ac:dyDescent="0.2">
      <c r="A162" s="135"/>
      <c r="B162" s="31" t="s">
        <v>5</v>
      </c>
      <c r="C162" s="32"/>
      <c r="D162" s="84" t="s">
        <v>50</v>
      </c>
      <c r="E162" s="122" t="s">
        <v>50</v>
      </c>
      <c r="F162" s="123" t="s">
        <v>50</v>
      </c>
      <c r="G162" s="145"/>
      <c r="H162" s="95">
        <v>0</v>
      </c>
      <c r="I162" s="94">
        <v>0</v>
      </c>
      <c r="J162" s="94">
        <v>0</v>
      </c>
      <c r="K162" s="93">
        <v>4</v>
      </c>
      <c r="L162" s="94">
        <v>1</v>
      </c>
      <c r="M162" s="124">
        <v>1</v>
      </c>
      <c r="N162" s="29">
        <v>0</v>
      </c>
      <c r="O162" s="29">
        <v>7</v>
      </c>
      <c r="P162" s="29">
        <v>1</v>
      </c>
      <c r="Q162" s="29">
        <v>1</v>
      </c>
      <c r="R162" s="29">
        <v>2</v>
      </c>
      <c r="S162" s="29">
        <v>5</v>
      </c>
      <c r="T162" s="36">
        <v>3</v>
      </c>
      <c r="U162" s="37" t="s">
        <v>6</v>
      </c>
      <c r="V162" s="55"/>
      <c r="W162" s="59"/>
      <c r="X162" s="59"/>
      <c r="Y162" s="59"/>
    </row>
    <row r="163" spans="1:25" ht="15.6" customHeight="1" x14ac:dyDescent="0.2">
      <c r="A163" s="133">
        <v>15.55</v>
      </c>
      <c r="B163" s="34" t="s">
        <v>7</v>
      </c>
      <c r="C163" s="119" t="s">
        <v>50</v>
      </c>
      <c r="D163" s="85" t="s">
        <v>50</v>
      </c>
      <c r="E163" s="125" t="s">
        <v>50</v>
      </c>
      <c r="F163" s="126" t="s">
        <v>50</v>
      </c>
      <c r="G163" s="100">
        <v>8</v>
      </c>
      <c r="H163" s="100">
        <v>1</v>
      </c>
      <c r="I163" s="99">
        <v>0</v>
      </c>
      <c r="J163" s="99">
        <v>0</v>
      </c>
      <c r="K163" s="98">
        <v>6</v>
      </c>
      <c r="L163" s="99">
        <v>0</v>
      </c>
      <c r="M163" s="127">
        <v>3</v>
      </c>
      <c r="N163" s="4">
        <v>3</v>
      </c>
      <c r="O163" s="4">
        <v>3</v>
      </c>
      <c r="P163" s="4">
        <v>1</v>
      </c>
      <c r="Q163" s="4">
        <v>0</v>
      </c>
      <c r="R163" s="4">
        <v>0</v>
      </c>
      <c r="S163" s="4">
        <v>0</v>
      </c>
      <c r="T163" s="22"/>
      <c r="U163" s="38">
        <f>SUM(C163:S163)</f>
        <v>25</v>
      </c>
      <c r="V163" s="17"/>
      <c r="W163" s="59"/>
      <c r="X163" s="59"/>
      <c r="Y163" s="59"/>
    </row>
    <row r="164" spans="1:25" ht="15.6" customHeight="1" x14ac:dyDescent="0.2">
      <c r="A164" s="150" t="s">
        <v>49</v>
      </c>
      <c r="B164" s="34" t="s">
        <v>8</v>
      </c>
      <c r="C164" s="119" t="s">
        <v>50</v>
      </c>
      <c r="D164" s="86" t="s">
        <v>50</v>
      </c>
      <c r="E164" s="128" t="s">
        <v>50</v>
      </c>
      <c r="F164" s="129" t="s">
        <v>50</v>
      </c>
      <c r="G164" s="105">
        <f>G163</f>
        <v>8</v>
      </c>
      <c r="H164" s="105">
        <f t="shared" ref="H164" si="280">G164-H162+H163</f>
        <v>9</v>
      </c>
      <c r="I164" s="104">
        <f t="shared" ref="I164" si="281">H164-I162+I163</f>
        <v>9</v>
      </c>
      <c r="J164" s="104">
        <f t="shared" ref="J164" si="282">I164-J162+J163</f>
        <v>9</v>
      </c>
      <c r="K164" s="103">
        <f t="shared" ref="K164" si="283">J164-K162+K163</f>
        <v>11</v>
      </c>
      <c r="L164" s="104">
        <f t="shared" ref="L164" si="284">K164-L162+L163</f>
        <v>10</v>
      </c>
      <c r="M164" s="130">
        <f t="shared" ref="M164" si="285">L164-M162+M163</f>
        <v>12</v>
      </c>
      <c r="N164" s="5">
        <f t="shared" ref="N164" si="286">M164-N162+N163</f>
        <v>15</v>
      </c>
      <c r="O164" s="5">
        <f t="shared" ref="O164" si="287">N164-O162+O163</f>
        <v>11</v>
      </c>
      <c r="P164" s="5">
        <f t="shared" ref="P164" si="288">O164-P162+P163</f>
        <v>11</v>
      </c>
      <c r="Q164" s="5">
        <f t="shared" ref="Q164" si="289">P164-Q162+Q163</f>
        <v>10</v>
      </c>
      <c r="R164" s="5">
        <f t="shared" ref="R164" si="290">Q164-R162+R163</f>
        <v>8</v>
      </c>
      <c r="S164" s="5">
        <f t="shared" ref="S164" si="291">R164-S162+S163</f>
        <v>3</v>
      </c>
      <c r="T164" s="39">
        <f>S164-T162</f>
        <v>0</v>
      </c>
      <c r="U164" s="40"/>
      <c r="V164" s="3">
        <f>MAX(C164:T164)</f>
        <v>15</v>
      </c>
      <c r="W164" s="59"/>
      <c r="X164" s="59"/>
      <c r="Y164" s="59"/>
    </row>
    <row r="165" spans="1:25" ht="15.6" customHeight="1" x14ac:dyDescent="0.2">
      <c r="A165" s="151"/>
      <c r="B165" s="34" t="s">
        <v>9</v>
      </c>
      <c r="C165" s="143"/>
      <c r="D165" s="144"/>
      <c r="E165" s="144"/>
      <c r="F165" s="145"/>
      <c r="G165" s="145"/>
      <c r="H165" s="145"/>
      <c r="I165" s="145"/>
      <c r="J165" s="145"/>
      <c r="K165" s="131">
        <v>16.03</v>
      </c>
      <c r="L165" s="145"/>
      <c r="M165" s="145"/>
      <c r="N165" s="144"/>
      <c r="O165" s="7">
        <v>16.100000000000001</v>
      </c>
      <c r="P165" s="144"/>
      <c r="Q165" s="7">
        <v>16.14</v>
      </c>
      <c r="R165" s="144"/>
      <c r="S165" s="145"/>
      <c r="T165" s="146">
        <v>16.25</v>
      </c>
      <c r="U165" s="41">
        <v>30</v>
      </c>
      <c r="V165" s="17"/>
      <c r="W165" s="59"/>
      <c r="X165" s="59"/>
      <c r="Y165" s="59"/>
    </row>
    <row r="166" spans="1:25" ht="15.6" customHeight="1" x14ac:dyDescent="0.2">
      <c r="A166" s="152"/>
      <c r="B166" s="35" t="s">
        <v>10</v>
      </c>
      <c r="C166" s="147" t="s">
        <v>50</v>
      </c>
      <c r="D166" s="148"/>
      <c r="E166" s="148"/>
      <c r="F166" s="148"/>
      <c r="G166" s="149">
        <v>15.55</v>
      </c>
      <c r="H166" s="145"/>
      <c r="I166" s="148"/>
      <c r="J166" s="148"/>
      <c r="K166" s="109">
        <f>K165</f>
        <v>16.03</v>
      </c>
      <c r="L166" s="148"/>
      <c r="M166" s="148"/>
      <c r="N166" s="148"/>
      <c r="O166" s="8">
        <f>O165</f>
        <v>16.100000000000001</v>
      </c>
      <c r="P166" s="148"/>
      <c r="Q166" s="8">
        <f>Q165</f>
        <v>16.14</v>
      </c>
      <c r="R166" s="148"/>
      <c r="S166" s="148"/>
      <c r="T166" s="142"/>
      <c r="U166" s="40"/>
      <c r="V166" s="18"/>
      <c r="W166" s="59"/>
      <c r="X166" s="59"/>
      <c r="Y166" s="59"/>
    </row>
    <row r="167" spans="1:25" ht="15.6" customHeight="1" thickBot="1" x14ac:dyDescent="0.25">
      <c r="A167" s="134">
        <v>217</v>
      </c>
      <c r="B167" s="61" t="s">
        <v>11</v>
      </c>
      <c r="C167" s="68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3"/>
      <c r="U167" s="64"/>
      <c r="V167" s="3"/>
      <c r="W167" s="59"/>
      <c r="X167" s="59"/>
      <c r="Y167" s="59"/>
    </row>
    <row r="168" spans="1:25" ht="15.6" customHeight="1" x14ac:dyDescent="0.2">
      <c r="A168" s="135"/>
      <c r="B168" s="31" t="s">
        <v>5</v>
      </c>
      <c r="C168" s="32"/>
      <c r="D168" s="84" t="s">
        <v>50</v>
      </c>
      <c r="E168" s="122" t="s">
        <v>50</v>
      </c>
      <c r="F168" s="123" t="s">
        <v>50</v>
      </c>
      <c r="G168" s="145"/>
      <c r="H168" s="95">
        <v>0</v>
      </c>
      <c r="I168" s="94">
        <v>0</v>
      </c>
      <c r="J168" s="94">
        <v>0</v>
      </c>
      <c r="K168" s="93">
        <v>3</v>
      </c>
      <c r="L168" s="94">
        <v>0</v>
      </c>
      <c r="M168" s="124">
        <v>0</v>
      </c>
      <c r="N168" s="29">
        <v>1</v>
      </c>
      <c r="O168" s="29">
        <v>6</v>
      </c>
      <c r="P168" s="29">
        <v>5</v>
      </c>
      <c r="Q168" s="29">
        <v>3</v>
      </c>
      <c r="R168" s="29">
        <v>5</v>
      </c>
      <c r="S168" s="29">
        <v>17</v>
      </c>
      <c r="T168" s="36">
        <v>4</v>
      </c>
      <c r="U168" s="37" t="s">
        <v>6</v>
      </c>
      <c r="V168" s="55"/>
      <c r="W168" s="59"/>
      <c r="X168" s="59"/>
      <c r="Y168" s="59"/>
    </row>
    <row r="169" spans="1:25" ht="15.6" customHeight="1" x14ac:dyDescent="0.2">
      <c r="A169" s="133">
        <v>16.27</v>
      </c>
      <c r="B169" s="34" t="s">
        <v>7</v>
      </c>
      <c r="C169" s="119" t="s">
        <v>50</v>
      </c>
      <c r="D169" s="85" t="s">
        <v>50</v>
      </c>
      <c r="E169" s="125" t="s">
        <v>50</v>
      </c>
      <c r="F169" s="126" t="s">
        <v>50</v>
      </c>
      <c r="G169" s="100">
        <v>4</v>
      </c>
      <c r="H169" s="100">
        <v>4</v>
      </c>
      <c r="I169" s="99">
        <v>0</v>
      </c>
      <c r="J169" s="99">
        <v>0</v>
      </c>
      <c r="K169" s="98">
        <v>11</v>
      </c>
      <c r="L169" s="99">
        <v>4</v>
      </c>
      <c r="M169" s="127">
        <v>5</v>
      </c>
      <c r="N169" s="4">
        <v>2</v>
      </c>
      <c r="O169" s="4">
        <v>10</v>
      </c>
      <c r="P169" s="4">
        <v>2</v>
      </c>
      <c r="Q169" s="4">
        <v>0</v>
      </c>
      <c r="R169" s="4">
        <v>2</v>
      </c>
      <c r="S169" s="4">
        <v>0</v>
      </c>
      <c r="T169" s="22"/>
      <c r="U169" s="38">
        <f>SUM(C169:S169)</f>
        <v>44</v>
      </c>
      <c r="V169" s="17"/>
      <c r="W169" s="59"/>
      <c r="X169" s="59"/>
      <c r="Y169" s="59"/>
    </row>
    <row r="170" spans="1:25" ht="15.6" customHeight="1" x14ac:dyDescent="0.2">
      <c r="A170" s="150" t="s">
        <v>49</v>
      </c>
      <c r="B170" s="34" t="s">
        <v>8</v>
      </c>
      <c r="C170" s="119" t="s">
        <v>50</v>
      </c>
      <c r="D170" s="86" t="s">
        <v>50</v>
      </c>
      <c r="E170" s="128" t="s">
        <v>50</v>
      </c>
      <c r="F170" s="129" t="s">
        <v>50</v>
      </c>
      <c r="G170" s="105">
        <f>G169</f>
        <v>4</v>
      </c>
      <c r="H170" s="105">
        <f t="shared" ref="H170" si="292">G170-H168+H169</f>
        <v>8</v>
      </c>
      <c r="I170" s="104">
        <f t="shared" ref="I170" si="293">H170-I168+I169</f>
        <v>8</v>
      </c>
      <c r="J170" s="104">
        <f t="shared" ref="J170" si="294">I170-J168+J169</f>
        <v>8</v>
      </c>
      <c r="K170" s="103">
        <f t="shared" ref="K170" si="295">J170-K168+K169</f>
        <v>16</v>
      </c>
      <c r="L170" s="104">
        <f t="shared" ref="L170" si="296">K170-L168+L169</f>
        <v>20</v>
      </c>
      <c r="M170" s="130">
        <f t="shared" ref="M170" si="297">L170-M168+M169</f>
        <v>25</v>
      </c>
      <c r="N170" s="5">
        <f t="shared" ref="N170" si="298">M170-N168+N169</f>
        <v>26</v>
      </c>
      <c r="O170" s="5">
        <f t="shared" ref="O170" si="299">N170-O168+O169</f>
        <v>30</v>
      </c>
      <c r="P170" s="5">
        <f t="shared" ref="P170" si="300">O170-P168+P169</f>
        <v>27</v>
      </c>
      <c r="Q170" s="5">
        <f t="shared" ref="Q170" si="301">P170-Q168+Q169</f>
        <v>24</v>
      </c>
      <c r="R170" s="5">
        <f t="shared" ref="R170" si="302">Q170-R168+R169</f>
        <v>21</v>
      </c>
      <c r="S170" s="5">
        <f t="shared" ref="S170" si="303">R170-S168+S169</f>
        <v>4</v>
      </c>
      <c r="T170" s="39">
        <f>S170-T168</f>
        <v>0</v>
      </c>
      <c r="U170" s="40"/>
      <c r="V170" s="3">
        <f>MAX(C170:T170)</f>
        <v>30</v>
      </c>
      <c r="W170" s="59"/>
      <c r="X170" s="59"/>
      <c r="Y170" s="59"/>
    </row>
    <row r="171" spans="1:25" ht="15.6" customHeight="1" x14ac:dyDescent="0.2">
      <c r="A171" s="151"/>
      <c r="B171" s="34" t="s">
        <v>9</v>
      </c>
      <c r="C171" s="143"/>
      <c r="D171" s="144"/>
      <c r="E171" s="144"/>
      <c r="F171" s="145"/>
      <c r="G171" s="145"/>
      <c r="H171" s="145"/>
      <c r="I171" s="145"/>
      <c r="J171" s="145"/>
      <c r="K171" s="131">
        <v>16.329999999999998</v>
      </c>
      <c r="L171" s="145"/>
      <c r="M171" s="145"/>
      <c r="N171" s="144"/>
      <c r="O171" s="7">
        <v>16.420000000000002</v>
      </c>
      <c r="P171" s="144"/>
      <c r="Q171" s="7">
        <v>16.46</v>
      </c>
      <c r="R171" s="144"/>
      <c r="S171" s="145"/>
      <c r="T171" s="146">
        <v>16.52</v>
      </c>
      <c r="U171" s="41">
        <f>52-27</f>
        <v>25</v>
      </c>
      <c r="V171" s="17"/>
      <c r="W171" s="59"/>
      <c r="X171" s="59"/>
      <c r="Y171" s="59"/>
    </row>
    <row r="172" spans="1:25" ht="15.6" customHeight="1" x14ac:dyDescent="0.2">
      <c r="A172" s="152"/>
      <c r="B172" s="35" t="s">
        <v>10</v>
      </c>
      <c r="C172" s="147" t="s">
        <v>50</v>
      </c>
      <c r="D172" s="148"/>
      <c r="E172" s="148"/>
      <c r="F172" s="148"/>
      <c r="G172" s="149">
        <f>A169</f>
        <v>16.27</v>
      </c>
      <c r="H172" s="145"/>
      <c r="I172" s="148"/>
      <c r="J172" s="148"/>
      <c r="K172" s="109">
        <f>K171</f>
        <v>16.329999999999998</v>
      </c>
      <c r="L172" s="148"/>
      <c r="M172" s="148"/>
      <c r="N172" s="148"/>
      <c r="O172" s="8">
        <f>O171</f>
        <v>16.420000000000002</v>
      </c>
      <c r="P172" s="148"/>
      <c r="Q172" s="8">
        <f>Q171</f>
        <v>16.46</v>
      </c>
      <c r="R172" s="148"/>
      <c r="S172" s="148"/>
      <c r="T172" s="142"/>
      <c r="U172" s="40"/>
      <c r="V172" s="18"/>
      <c r="W172" s="59"/>
      <c r="X172" s="59"/>
      <c r="Y172" s="59"/>
    </row>
    <row r="173" spans="1:25" ht="15.6" customHeight="1" thickBot="1" x14ac:dyDescent="0.25">
      <c r="A173" s="134">
        <v>205</v>
      </c>
      <c r="B173" s="61" t="s">
        <v>11</v>
      </c>
      <c r="C173" s="68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3"/>
      <c r="U173" s="64"/>
      <c r="V173" s="3"/>
      <c r="W173" s="59"/>
      <c r="X173" s="59"/>
      <c r="Y173" s="59"/>
    </row>
    <row r="174" spans="1:25" ht="15.6" customHeight="1" x14ac:dyDescent="0.2">
      <c r="A174" s="135"/>
      <c r="B174" s="31" t="s">
        <v>5</v>
      </c>
      <c r="C174" s="32"/>
      <c r="D174" s="84" t="s">
        <v>50</v>
      </c>
      <c r="E174" s="122" t="s">
        <v>50</v>
      </c>
      <c r="F174" s="123" t="s">
        <v>50</v>
      </c>
      <c r="G174" s="145"/>
      <c r="H174" s="95">
        <v>0</v>
      </c>
      <c r="I174" s="94">
        <v>0</v>
      </c>
      <c r="J174" s="94">
        <v>1</v>
      </c>
      <c r="K174" s="93">
        <v>1</v>
      </c>
      <c r="L174" s="94">
        <v>0</v>
      </c>
      <c r="M174" s="124">
        <v>0</v>
      </c>
      <c r="N174" s="29">
        <v>3</v>
      </c>
      <c r="O174" s="29">
        <v>11</v>
      </c>
      <c r="P174" s="29">
        <v>5</v>
      </c>
      <c r="Q174" s="29">
        <v>1</v>
      </c>
      <c r="R174" s="29">
        <v>1</v>
      </c>
      <c r="S174" s="29">
        <v>8</v>
      </c>
      <c r="T174" s="36">
        <v>5</v>
      </c>
      <c r="U174" s="37" t="s">
        <v>6</v>
      </c>
      <c r="V174" s="55"/>
      <c r="W174" s="59"/>
      <c r="X174" s="59"/>
      <c r="Y174" s="59"/>
    </row>
    <row r="175" spans="1:25" ht="15.6" customHeight="1" x14ac:dyDescent="0.2">
      <c r="A175" s="133">
        <v>16.5</v>
      </c>
      <c r="B175" s="34" t="s">
        <v>7</v>
      </c>
      <c r="C175" s="119" t="s">
        <v>50</v>
      </c>
      <c r="D175" s="85" t="s">
        <v>50</v>
      </c>
      <c r="E175" s="125" t="s">
        <v>50</v>
      </c>
      <c r="F175" s="126" t="s">
        <v>50</v>
      </c>
      <c r="G175" s="100">
        <v>8</v>
      </c>
      <c r="H175" s="100">
        <v>2</v>
      </c>
      <c r="I175" s="99">
        <v>1</v>
      </c>
      <c r="J175" s="99">
        <v>1</v>
      </c>
      <c r="K175" s="98">
        <v>4</v>
      </c>
      <c r="L175" s="99">
        <v>2</v>
      </c>
      <c r="M175" s="127">
        <v>6</v>
      </c>
      <c r="N175" s="4">
        <v>2</v>
      </c>
      <c r="O175" s="4">
        <v>8</v>
      </c>
      <c r="P175" s="4">
        <v>0</v>
      </c>
      <c r="Q175" s="4">
        <v>1</v>
      </c>
      <c r="R175" s="4">
        <v>1</v>
      </c>
      <c r="S175" s="4">
        <v>0</v>
      </c>
      <c r="T175" s="22"/>
      <c r="U175" s="38">
        <f>SUM(C175:S175)</f>
        <v>36</v>
      </c>
      <c r="V175" s="17"/>
      <c r="W175" s="59"/>
      <c r="X175" s="59"/>
      <c r="Y175" s="59"/>
    </row>
    <row r="176" spans="1:25" ht="15.6" customHeight="1" x14ac:dyDescent="0.2">
      <c r="A176" s="150" t="s">
        <v>49</v>
      </c>
      <c r="B176" s="34" t="s">
        <v>8</v>
      </c>
      <c r="C176" s="119" t="s">
        <v>50</v>
      </c>
      <c r="D176" s="86" t="s">
        <v>50</v>
      </c>
      <c r="E176" s="128" t="s">
        <v>50</v>
      </c>
      <c r="F176" s="129" t="s">
        <v>50</v>
      </c>
      <c r="G176" s="105">
        <f>G175</f>
        <v>8</v>
      </c>
      <c r="H176" s="105">
        <f t="shared" ref="H176" si="304">G176-H174+H175</f>
        <v>10</v>
      </c>
      <c r="I176" s="104">
        <f t="shared" ref="I176" si="305">H176-I174+I175</f>
        <v>11</v>
      </c>
      <c r="J176" s="104">
        <f t="shared" ref="J176" si="306">I176-J174+J175</f>
        <v>11</v>
      </c>
      <c r="K176" s="103">
        <f t="shared" ref="K176" si="307">J176-K174+K175</f>
        <v>14</v>
      </c>
      <c r="L176" s="104">
        <f t="shared" ref="L176" si="308">K176-L174+L175</f>
        <v>16</v>
      </c>
      <c r="M176" s="130">
        <f t="shared" ref="M176" si="309">L176-M174+M175</f>
        <v>22</v>
      </c>
      <c r="N176" s="5">
        <f t="shared" ref="N176" si="310">M176-N174+N175</f>
        <v>21</v>
      </c>
      <c r="O176" s="5">
        <f t="shared" ref="O176" si="311">N176-O174+O175</f>
        <v>18</v>
      </c>
      <c r="P176" s="5">
        <f t="shared" ref="P176" si="312">O176-P174+P175</f>
        <v>13</v>
      </c>
      <c r="Q176" s="5">
        <f t="shared" ref="Q176" si="313">P176-Q174+Q175</f>
        <v>13</v>
      </c>
      <c r="R176" s="5">
        <f t="shared" ref="R176" si="314">Q176-R174+R175</f>
        <v>13</v>
      </c>
      <c r="S176" s="5">
        <f t="shared" ref="S176" si="315">R176-S174+S175</f>
        <v>5</v>
      </c>
      <c r="T176" s="39">
        <f>S176-T174</f>
        <v>0</v>
      </c>
      <c r="U176" s="40"/>
      <c r="V176" s="3">
        <f>MAX(C176:T176)</f>
        <v>22</v>
      </c>
      <c r="W176" s="59"/>
      <c r="X176" s="59"/>
      <c r="Y176" s="59"/>
    </row>
    <row r="177" spans="1:25" ht="15.6" customHeight="1" x14ac:dyDescent="0.2">
      <c r="A177" s="151"/>
      <c r="B177" s="34" t="s">
        <v>9</v>
      </c>
      <c r="C177" s="143"/>
      <c r="D177" s="144"/>
      <c r="E177" s="144"/>
      <c r="F177" s="145"/>
      <c r="G177" s="145"/>
      <c r="H177" s="145"/>
      <c r="I177" s="145"/>
      <c r="J177" s="145"/>
      <c r="K177" s="131">
        <v>16.579999999999998</v>
      </c>
      <c r="L177" s="145"/>
      <c r="M177" s="145"/>
      <c r="N177" s="144"/>
      <c r="O177" s="7">
        <v>17.05</v>
      </c>
      <c r="P177" s="144"/>
      <c r="Q177" s="7">
        <v>17.100000000000001</v>
      </c>
      <c r="R177" s="144"/>
      <c r="S177" s="145"/>
      <c r="T177" s="146">
        <v>17.170000000000002</v>
      </c>
      <c r="U177" s="41">
        <v>27</v>
      </c>
      <c r="V177" s="17"/>
      <c r="W177" s="59"/>
      <c r="X177" s="59"/>
      <c r="Y177" s="59"/>
    </row>
    <row r="178" spans="1:25" ht="15.6" customHeight="1" x14ac:dyDescent="0.2">
      <c r="A178" s="152"/>
      <c r="B178" s="35" t="s">
        <v>10</v>
      </c>
      <c r="C178" s="147" t="s">
        <v>50</v>
      </c>
      <c r="D178" s="148"/>
      <c r="E178" s="148"/>
      <c r="F178" s="148"/>
      <c r="G178" s="149">
        <f>A175</f>
        <v>16.5</v>
      </c>
      <c r="H178" s="145"/>
      <c r="I178" s="148"/>
      <c r="J178" s="148"/>
      <c r="K178" s="109">
        <f>K177</f>
        <v>16.579999999999998</v>
      </c>
      <c r="L178" s="148"/>
      <c r="M178" s="148"/>
      <c r="N178" s="148"/>
      <c r="O178" s="8">
        <f>O177</f>
        <v>17.05</v>
      </c>
      <c r="P178" s="148"/>
      <c r="Q178" s="8">
        <f>Q177</f>
        <v>17.100000000000001</v>
      </c>
      <c r="R178" s="148"/>
      <c r="S178" s="148"/>
      <c r="T178" s="142"/>
      <c r="U178" s="40"/>
      <c r="V178" s="18"/>
      <c r="W178" s="59"/>
      <c r="X178" s="59"/>
      <c r="Y178" s="59"/>
    </row>
    <row r="179" spans="1:25" ht="15.6" customHeight="1" thickBot="1" x14ac:dyDescent="0.25">
      <c r="A179" s="134">
        <v>214</v>
      </c>
      <c r="B179" s="61" t="s">
        <v>11</v>
      </c>
      <c r="C179" s="68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3"/>
      <c r="U179" s="64"/>
      <c r="V179" s="3"/>
      <c r="W179" s="59"/>
      <c r="X179" s="59"/>
      <c r="Y179" s="59"/>
    </row>
    <row r="180" spans="1:25" ht="15.6" customHeight="1" x14ac:dyDescent="0.2">
      <c r="A180" s="135"/>
      <c r="B180" s="31" t="s">
        <v>5</v>
      </c>
      <c r="C180" s="32"/>
      <c r="D180" s="84" t="s">
        <v>50</v>
      </c>
      <c r="E180" s="122" t="s">
        <v>50</v>
      </c>
      <c r="F180" s="123" t="s">
        <v>50</v>
      </c>
      <c r="G180" s="145"/>
      <c r="H180" s="95">
        <v>0</v>
      </c>
      <c r="I180" s="94">
        <v>0</v>
      </c>
      <c r="J180" s="94">
        <v>0</v>
      </c>
      <c r="K180" s="93">
        <v>0</v>
      </c>
      <c r="L180" s="94">
        <v>1</v>
      </c>
      <c r="M180" s="124">
        <v>0</v>
      </c>
      <c r="N180" s="29">
        <v>0</v>
      </c>
      <c r="O180" s="29">
        <v>1</v>
      </c>
      <c r="P180" s="29">
        <v>0</v>
      </c>
      <c r="Q180" s="29">
        <v>1</v>
      </c>
      <c r="R180" s="29">
        <v>2</v>
      </c>
      <c r="S180" s="29">
        <v>2</v>
      </c>
      <c r="T180" s="36">
        <v>5</v>
      </c>
      <c r="U180" s="37" t="s">
        <v>6</v>
      </c>
      <c r="V180" s="55"/>
      <c r="W180" s="59"/>
      <c r="X180" s="59"/>
      <c r="Y180" s="59"/>
    </row>
    <row r="181" spans="1:25" ht="15.6" customHeight="1" x14ac:dyDescent="0.2">
      <c r="A181" s="133">
        <v>17.170000000000002</v>
      </c>
      <c r="B181" s="34" t="s">
        <v>7</v>
      </c>
      <c r="C181" s="119" t="s">
        <v>50</v>
      </c>
      <c r="D181" s="85" t="s">
        <v>50</v>
      </c>
      <c r="E181" s="125" t="s">
        <v>50</v>
      </c>
      <c r="F181" s="126" t="s">
        <v>50</v>
      </c>
      <c r="G181" s="100">
        <v>3</v>
      </c>
      <c r="H181" s="100">
        <v>0</v>
      </c>
      <c r="I181" s="99">
        <v>0</v>
      </c>
      <c r="J181" s="99">
        <v>0</v>
      </c>
      <c r="K181" s="98">
        <v>1</v>
      </c>
      <c r="L181" s="99">
        <v>0</v>
      </c>
      <c r="M181" s="127">
        <v>1</v>
      </c>
      <c r="N181" s="4">
        <v>2</v>
      </c>
      <c r="O181" s="4">
        <v>4</v>
      </c>
      <c r="P181" s="4">
        <v>1</v>
      </c>
      <c r="Q181" s="4">
        <v>0</v>
      </c>
      <c r="R181" s="4">
        <v>0</v>
      </c>
      <c r="S181" s="4">
        <v>0</v>
      </c>
      <c r="T181" s="22"/>
      <c r="U181" s="38">
        <f>SUM(C181:S181)</f>
        <v>12</v>
      </c>
      <c r="V181" s="17"/>
      <c r="W181" s="59"/>
      <c r="X181" s="59"/>
      <c r="Y181" s="59"/>
    </row>
    <row r="182" spans="1:25" ht="15.6" customHeight="1" x14ac:dyDescent="0.2">
      <c r="A182" s="150" t="s">
        <v>49</v>
      </c>
      <c r="B182" s="34" t="s">
        <v>8</v>
      </c>
      <c r="C182" s="119" t="s">
        <v>50</v>
      </c>
      <c r="D182" s="86" t="s">
        <v>50</v>
      </c>
      <c r="E182" s="128" t="s">
        <v>50</v>
      </c>
      <c r="F182" s="129" t="s">
        <v>50</v>
      </c>
      <c r="G182" s="105">
        <f>G181</f>
        <v>3</v>
      </c>
      <c r="H182" s="105">
        <f t="shared" ref="H182" si="316">G182-H180+H181</f>
        <v>3</v>
      </c>
      <c r="I182" s="104">
        <f t="shared" ref="I182" si="317">H182-I180+I181</f>
        <v>3</v>
      </c>
      <c r="J182" s="104">
        <f t="shared" ref="J182" si="318">I182-J180+J181</f>
        <v>3</v>
      </c>
      <c r="K182" s="103">
        <f t="shared" ref="K182" si="319">J182-K180+K181</f>
        <v>4</v>
      </c>
      <c r="L182" s="104">
        <f t="shared" ref="L182" si="320">K182-L180+L181</f>
        <v>3</v>
      </c>
      <c r="M182" s="130">
        <f t="shared" ref="M182" si="321">L182-M180+M181</f>
        <v>4</v>
      </c>
      <c r="N182" s="5">
        <f t="shared" ref="N182" si="322">M182-N180+N181</f>
        <v>6</v>
      </c>
      <c r="O182" s="5">
        <f t="shared" ref="O182" si="323">N182-O180+O181</f>
        <v>9</v>
      </c>
      <c r="P182" s="5">
        <f t="shared" ref="P182" si="324">O182-P180+P181</f>
        <v>10</v>
      </c>
      <c r="Q182" s="5">
        <f t="shared" ref="Q182" si="325">P182-Q180+Q181</f>
        <v>9</v>
      </c>
      <c r="R182" s="5">
        <f t="shared" ref="R182" si="326">Q182-R180+R181</f>
        <v>7</v>
      </c>
      <c r="S182" s="5">
        <f t="shared" ref="S182" si="327">R182-S180+S181</f>
        <v>5</v>
      </c>
      <c r="T182" s="39">
        <f>S182-T180</f>
        <v>0</v>
      </c>
      <c r="U182" s="40"/>
      <c r="V182" s="3">
        <f>MAX(C182:T182)</f>
        <v>10</v>
      </c>
      <c r="W182" s="59"/>
      <c r="X182" s="59"/>
      <c r="Y182" s="59"/>
    </row>
    <row r="183" spans="1:25" ht="15.6" customHeight="1" x14ac:dyDescent="0.2">
      <c r="A183" s="151"/>
      <c r="B183" s="34" t="s">
        <v>9</v>
      </c>
      <c r="C183" s="143"/>
      <c r="D183" s="144"/>
      <c r="E183" s="144"/>
      <c r="F183" s="145"/>
      <c r="G183" s="145"/>
      <c r="H183" s="145"/>
      <c r="I183" s="145"/>
      <c r="J183" s="145"/>
      <c r="K183" s="131">
        <v>17.239999999999998</v>
      </c>
      <c r="L183" s="145"/>
      <c r="M183" s="145"/>
      <c r="N183" s="144"/>
      <c r="O183" s="7">
        <v>17.329999999999998</v>
      </c>
      <c r="P183" s="144"/>
      <c r="Q183" s="7">
        <v>17.38</v>
      </c>
      <c r="R183" s="144"/>
      <c r="S183" s="145"/>
      <c r="T183" s="146">
        <v>17.420000000000002</v>
      </c>
      <c r="U183" s="41">
        <f>42-17</f>
        <v>25</v>
      </c>
      <c r="V183" s="17"/>
      <c r="W183" s="59"/>
      <c r="X183" s="59"/>
      <c r="Y183" s="59"/>
    </row>
    <row r="184" spans="1:25" ht="15.6" customHeight="1" x14ac:dyDescent="0.2">
      <c r="A184" s="152"/>
      <c r="B184" s="35" t="s">
        <v>10</v>
      </c>
      <c r="C184" s="147" t="s">
        <v>50</v>
      </c>
      <c r="D184" s="148"/>
      <c r="E184" s="148"/>
      <c r="F184" s="148"/>
      <c r="G184" s="149">
        <v>17.170000000000002</v>
      </c>
      <c r="H184" s="145"/>
      <c r="I184" s="148"/>
      <c r="J184" s="148"/>
      <c r="K184" s="109">
        <f>K183</f>
        <v>17.239999999999998</v>
      </c>
      <c r="L184" s="148"/>
      <c r="M184" s="148"/>
      <c r="N184" s="148"/>
      <c r="O184" s="8">
        <f>O183</f>
        <v>17.329999999999998</v>
      </c>
      <c r="P184" s="148"/>
      <c r="Q184" s="8">
        <f>Q183</f>
        <v>17.38</v>
      </c>
      <c r="R184" s="148"/>
      <c r="S184" s="148"/>
      <c r="T184" s="142"/>
      <c r="U184" s="40"/>
      <c r="V184" s="18"/>
      <c r="W184" s="59"/>
      <c r="X184" s="59"/>
      <c r="Y184" s="59"/>
    </row>
    <row r="185" spans="1:25" ht="15.6" customHeight="1" thickBot="1" x14ac:dyDescent="0.25">
      <c r="A185" s="134">
        <v>217</v>
      </c>
      <c r="B185" s="61" t="s">
        <v>11</v>
      </c>
      <c r="C185" s="68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3"/>
      <c r="U185" s="64"/>
      <c r="V185" s="3"/>
      <c r="W185" s="59"/>
      <c r="X185" s="59"/>
      <c r="Y185" s="59"/>
    </row>
    <row r="186" spans="1:25" ht="15.6" customHeight="1" x14ac:dyDescent="0.2">
      <c r="A186" s="135"/>
      <c r="B186" s="31" t="s">
        <v>5</v>
      </c>
      <c r="C186" s="32"/>
      <c r="D186" s="84" t="s">
        <v>50</v>
      </c>
      <c r="E186" s="122" t="s">
        <v>50</v>
      </c>
      <c r="F186" s="123" t="s">
        <v>50</v>
      </c>
      <c r="G186" s="145"/>
      <c r="H186" s="95">
        <v>0</v>
      </c>
      <c r="I186" s="94">
        <v>0</v>
      </c>
      <c r="J186" s="94">
        <v>0</v>
      </c>
      <c r="K186" s="93">
        <v>0</v>
      </c>
      <c r="L186" s="94">
        <v>0</v>
      </c>
      <c r="M186" s="124">
        <v>0</v>
      </c>
      <c r="N186" s="29">
        <v>0</v>
      </c>
      <c r="O186" s="29">
        <v>1</v>
      </c>
      <c r="P186" s="29">
        <v>5</v>
      </c>
      <c r="Q186" s="29">
        <v>0</v>
      </c>
      <c r="R186" s="29">
        <v>6</v>
      </c>
      <c r="S186" s="29">
        <v>8</v>
      </c>
      <c r="T186" s="36">
        <v>5</v>
      </c>
      <c r="U186" s="37" t="s">
        <v>6</v>
      </c>
      <c r="V186" s="55"/>
      <c r="W186" s="59"/>
      <c r="X186" s="59"/>
      <c r="Y186" s="59"/>
    </row>
    <row r="187" spans="1:25" ht="15.6" customHeight="1" x14ac:dyDescent="0.2">
      <c r="A187" s="133">
        <v>17.440000000000001</v>
      </c>
      <c r="B187" s="34" t="s">
        <v>7</v>
      </c>
      <c r="C187" s="119" t="s">
        <v>50</v>
      </c>
      <c r="D187" s="85" t="s">
        <v>50</v>
      </c>
      <c r="E187" s="125" t="s">
        <v>50</v>
      </c>
      <c r="F187" s="126" t="s">
        <v>50</v>
      </c>
      <c r="G187" s="100">
        <v>3</v>
      </c>
      <c r="H187" s="100">
        <v>2</v>
      </c>
      <c r="I187" s="99">
        <v>0</v>
      </c>
      <c r="J187" s="99">
        <v>0</v>
      </c>
      <c r="K187" s="98">
        <v>3</v>
      </c>
      <c r="L187" s="99">
        <v>0</v>
      </c>
      <c r="M187" s="127">
        <v>6</v>
      </c>
      <c r="N187" s="4">
        <v>2</v>
      </c>
      <c r="O187" s="4">
        <v>6</v>
      </c>
      <c r="P187" s="4">
        <v>3</v>
      </c>
      <c r="Q187" s="4">
        <v>0</v>
      </c>
      <c r="R187" s="4">
        <v>0</v>
      </c>
      <c r="S187" s="4">
        <v>0</v>
      </c>
      <c r="T187" s="22"/>
      <c r="U187" s="38">
        <f>SUM(C187:S187)</f>
        <v>25</v>
      </c>
      <c r="V187" s="17"/>
      <c r="W187" s="59"/>
      <c r="X187" s="59"/>
      <c r="Y187" s="59"/>
    </row>
    <row r="188" spans="1:25" ht="15.6" customHeight="1" x14ac:dyDescent="0.2">
      <c r="A188" s="150" t="s">
        <v>49</v>
      </c>
      <c r="B188" s="34" t="s">
        <v>8</v>
      </c>
      <c r="C188" s="119" t="s">
        <v>50</v>
      </c>
      <c r="D188" s="86" t="s">
        <v>50</v>
      </c>
      <c r="E188" s="128" t="s">
        <v>50</v>
      </c>
      <c r="F188" s="129" t="s">
        <v>50</v>
      </c>
      <c r="G188" s="105">
        <f>G187</f>
        <v>3</v>
      </c>
      <c r="H188" s="105">
        <f t="shared" ref="H188" si="328">G188-H186+H187</f>
        <v>5</v>
      </c>
      <c r="I188" s="104">
        <f t="shared" ref="I188" si="329">H188-I186+I187</f>
        <v>5</v>
      </c>
      <c r="J188" s="104">
        <f t="shared" ref="J188" si="330">I188-J186+J187</f>
        <v>5</v>
      </c>
      <c r="K188" s="103">
        <f t="shared" ref="K188" si="331">J188-K186+K187</f>
        <v>8</v>
      </c>
      <c r="L188" s="104">
        <f t="shared" ref="L188" si="332">K188-L186+L187</f>
        <v>8</v>
      </c>
      <c r="M188" s="130">
        <f t="shared" ref="M188" si="333">L188-M186+M187</f>
        <v>14</v>
      </c>
      <c r="N188" s="5">
        <f t="shared" ref="N188" si="334">M188-N186+N187</f>
        <v>16</v>
      </c>
      <c r="O188" s="5">
        <f t="shared" ref="O188" si="335">N188-O186+O187</f>
        <v>21</v>
      </c>
      <c r="P188" s="5">
        <f t="shared" ref="P188" si="336">O188-P186+P187</f>
        <v>19</v>
      </c>
      <c r="Q188" s="5">
        <f t="shared" ref="Q188" si="337">P188-Q186+Q187</f>
        <v>19</v>
      </c>
      <c r="R188" s="5">
        <f t="shared" ref="R188" si="338">Q188-R186+R187</f>
        <v>13</v>
      </c>
      <c r="S188" s="5">
        <f t="shared" ref="S188" si="339">R188-S186+S187</f>
        <v>5</v>
      </c>
      <c r="T188" s="39">
        <f>S188-T186</f>
        <v>0</v>
      </c>
      <c r="U188" s="40"/>
      <c r="V188" s="3">
        <f>MAX(C188:T188)</f>
        <v>21</v>
      </c>
      <c r="W188" s="59"/>
      <c r="X188" s="59"/>
      <c r="Y188" s="59"/>
    </row>
    <row r="189" spans="1:25" ht="15.6" customHeight="1" x14ac:dyDescent="0.2">
      <c r="A189" s="151"/>
      <c r="B189" s="34" t="s">
        <v>9</v>
      </c>
      <c r="C189" s="143"/>
      <c r="D189" s="144"/>
      <c r="E189" s="144"/>
      <c r="F189" s="145"/>
      <c r="G189" s="145"/>
      <c r="H189" s="145"/>
      <c r="I189" s="145"/>
      <c r="J189" s="145"/>
      <c r="K189" s="131">
        <v>17.510000000000002</v>
      </c>
      <c r="L189" s="145"/>
      <c r="M189" s="145"/>
      <c r="N189" s="144"/>
      <c r="O189" s="7">
        <v>18</v>
      </c>
      <c r="P189" s="144"/>
      <c r="Q189" s="7">
        <v>18.05</v>
      </c>
      <c r="R189" s="144"/>
      <c r="S189" s="145"/>
      <c r="T189" s="146">
        <v>18.09</v>
      </c>
      <c r="U189" s="41">
        <f>16+9</f>
        <v>25</v>
      </c>
      <c r="V189" s="17"/>
      <c r="W189" s="59"/>
      <c r="X189" s="59"/>
      <c r="Y189" s="59"/>
    </row>
    <row r="190" spans="1:25" ht="15.6" customHeight="1" x14ac:dyDescent="0.2">
      <c r="A190" s="152"/>
      <c r="B190" s="35" t="s">
        <v>10</v>
      </c>
      <c r="C190" s="147" t="s">
        <v>50</v>
      </c>
      <c r="D190" s="148"/>
      <c r="E190" s="148"/>
      <c r="F190" s="148"/>
      <c r="G190" s="149">
        <f>A187</f>
        <v>17.440000000000001</v>
      </c>
      <c r="H190" s="145"/>
      <c r="I190" s="148"/>
      <c r="J190" s="148"/>
      <c r="K190" s="109">
        <f>K189</f>
        <v>17.510000000000002</v>
      </c>
      <c r="L190" s="148"/>
      <c r="M190" s="148"/>
      <c r="N190" s="148"/>
      <c r="O190" s="8">
        <f>O189</f>
        <v>18</v>
      </c>
      <c r="P190" s="148"/>
      <c r="Q190" s="8">
        <f>Q189</f>
        <v>18.05</v>
      </c>
      <c r="R190" s="148"/>
      <c r="S190" s="148"/>
      <c r="T190" s="142"/>
      <c r="U190" s="40"/>
      <c r="V190" s="18"/>
      <c r="W190" s="59"/>
      <c r="X190" s="59"/>
      <c r="Y190" s="59"/>
    </row>
    <row r="191" spans="1:25" ht="15.6" customHeight="1" thickBot="1" x14ac:dyDescent="0.25">
      <c r="A191" s="134">
        <v>205</v>
      </c>
      <c r="B191" s="61" t="s">
        <v>11</v>
      </c>
      <c r="C191" s="68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3"/>
      <c r="U191" s="64"/>
      <c r="V191" s="3"/>
      <c r="W191" s="59"/>
      <c r="X191" s="59"/>
      <c r="Y191" s="59"/>
    </row>
    <row r="192" spans="1:25" ht="15.6" customHeight="1" x14ac:dyDescent="0.2">
      <c r="A192" s="135"/>
      <c r="B192" s="31" t="s">
        <v>5</v>
      </c>
      <c r="C192" s="32"/>
      <c r="D192" s="84">
        <v>0</v>
      </c>
      <c r="E192" s="122">
        <v>0</v>
      </c>
      <c r="F192" s="123">
        <v>0</v>
      </c>
      <c r="G192" s="145"/>
      <c r="H192" s="95" t="s">
        <v>50</v>
      </c>
      <c r="I192" s="94">
        <v>0</v>
      </c>
      <c r="J192" s="94">
        <v>0</v>
      </c>
      <c r="K192" s="93">
        <v>0</v>
      </c>
      <c r="L192" s="94">
        <v>0</v>
      </c>
      <c r="M192" s="124">
        <v>0</v>
      </c>
      <c r="N192" s="29">
        <v>0</v>
      </c>
      <c r="O192" s="29">
        <v>8</v>
      </c>
      <c r="P192" s="29">
        <v>2</v>
      </c>
      <c r="Q192" s="29">
        <v>2</v>
      </c>
      <c r="R192" s="29">
        <v>2</v>
      </c>
      <c r="S192" s="29">
        <v>15</v>
      </c>
      <c r="T192" s="36">
        <v>9</v>
      </c>
      <c r="U192" s="37" t="s">
        <v>6</v>
      </c>
      <c r="V192" s="55"/>
      <c r="W192" s="59"/>
      <c r="X192" s="59"/>
      <c r="Y192" s="59"/>
    </row>
    <row r="193" spans="1:25" ht="15.6" customHeight="1" x14ac:dyDescent="0.2">
      <c r="A193" s="133">
        <v>18.149999999999999</v>
      </c>
      <c r="B193" s="34" t="s">
        <v>7</v>
      </c>
      <c r="C193" s="119">
        <v>6</v>
      </c>
      <c r="D193" s="85">
        <v>0</v>
      </c>
      <c r="E193" s="125">
        <v>0</v>
      </c>
      <c r="F193" s="126">
        <v>0</v>
      </c>
      <c r="G193" s="100" t="s">
        <v>50</v>
      </c>
      <c r="H193" s="100" t="s">
        <v>50</v>
      </c>
      <c r="I193" s="99">
        <v>0</v>
      </c>
      <c r="J193" s="99">
        <v>0</v>
      </c>
      <c r="K193" s="98">
        <v>8</v>
      </c>
      <c r="L193" s="99">
        <v>4</v>
      </c>
      <c r="M193" s="127">
        <v>2</v>
      </c>
      <c r="N193" s="4">
        <v>3</v>
      </c>
      <c r="O193" s="4">
        <v>4</v>
      </c>
      <c r="P193" s="4">
        <v>7</v>
      </c>
      <c r="Q193" s="4">
        <v>0</v>
      </c>
      <c r="R193" s="4">
        <v>3</v>
      </c>
      <c r="S193" s="4">
        <v>1</v>
      </c>
      <c r="T193" s="22"/>
      <c r="U193" s="38">
        <f>SUM(C193:S193)</f>
        <v>38</v>
      </c>
      <c r="V193" s="17"/>
      <c r="W193" s="59"/>
      <c r="X193" s="59"/>
      <c r="Y193" s="59"/>
    </row>
    <row r="194" spans="1:25" ht="15.6" customHeight="1" x14ac:dyDescent="0.2">
      <c r="A194" s="150" t="s">
        <v>51</v>
      </c>
      <c r="B194" s="34" t="s">
        <v>8</v>
      </c>
      <c r="C194" s="119">
        <f>C193</f>
        <v>6</v>
      </c>
      <c r="D194" s="86">
        <f t="shared" ref="D194" si="340">C194-D192+D193</f>
        <v>6</v>
      </c>
      <c r="E194" s="128">
        <f>D194-E192+E193</f>
        <v>6</v>
      </c>
      <c r="F194" s="129">
        <f>E194-F192+F193</f>
        <v>6</v>
      </c>
      <c r="G194" s="105" t="s">
        <v>50</v>
      </c>
      <c r="H194" s="105" t="s">
        <v>50</v>
      </c>
      <c r="I194" s="104">
        <f>F194-I192+I193</f>
        <v>6</v>
      </c>
      <c r="J194" s="104">
        <f t="shared" ref="J194" si="341">I194-J192+J193</f>
        <v>6</v>
      </c>
      <c r="K194" s="103">
        <f t="shared" ref="K194" si="342">J194-K192+K193</f>
        <v>14</v>
      </c>
      <c r="L194" s="104">
        <f t="shared" ref="L194" si="343">K194-L192+L193</f>
        <v>18</v>
      </c>
      <c r="M194" s="130">
        <f t="shared" ref="M194" si="344">L194-M192+M193</f>
        <v>20</v>
      </c>
      <c r="N194" s="5">
        <f t="shared" ref="N194" si="345">M194-N192+N193</f>
        <v>23</v>
      </c>
      <c r="O194" s="5">
        <f t="shared" ref="O194" si="346">N194-O192+O193</f>
        <v>19</v>
      </c>
      <c r="P194" s="5">
        <f t="shared" ref="P194" si="347">O194-P192+P193</f>
        <v>24</v>
      </c>
      <c r="Q194" s="5">
        <f t="shared" ref="Q194" si="348">P194-Q192+Q193</f>
        <v>22</v>
      </c>
      <c r="R194" s="5">
        <f t="shared" ref="R194" si="349">Q194-R192+R193</f>
        <v>23</v>
      </c>
      <c r="S194" s="5">
        <f t="shared" ref="S194" si="350">R194-S192+S193</f>
        <v>9</v>
      </c>
      <c r="T194" s="39">
        <f>S194-T192</f>
        <v>0</v>
      </c>
      <c r="U194" s="40"/>
      <c r="V194" s="3">
        <f>MAX(C194:T194)</f>
        <v>24</v>
      </c>
      <c r="W194" s="59"/>
      <c r="X194" s="59"/>
      <c r="Y194" s="59"/>
    </row>
    <row r="195" spans="1:25" ht="15.6" customHeight="1" x14ac:dyDescent="0.2">
      <c r="A195" s="151"/>
      <c r="B195" s="34" t="s">
        <v>9</v>
      </c>
      <c r="C195" s="143"/>
      <c r="D195" s="144"/>
      <c r="E195" s="144"/>
      <c r="F195" s="145"/>
      <c r="G195" s="145"/>
      <c r="H195" s="145"/>
      <c r="I195" s="145"/>
      <c r="J195" s="145"/>
      <c r="K195" s="131">
        <v>18.25</v>
      </c>
      <c r="L195" s="145"/>
      <c r="M195" s="145"/>
      <c r="N195" s="144"/>
      <c r="O195" s="7">
        <v>18.329999999999998</v>
      </c>
      <c r="P195" s="144"/>
      <c r="Q195" s="7">
        <v>18.36</v>
      </c>
      <c r="R195" s="144"/>
      <c r="S195" s="145"/>
      <c r="T195" s="146">
        <v>18.420000000000002</v>
      </c>
      <c r="U195" s="41">
        <f>42-15</f>
        <v>27</v>
      </c>
      <c r="V195" s="17"/>
      <c r="W195" s="59"/>
      <c r="X195" s="59"/>
      <c r="Y195" s="59"/>
    </row>
    <row r="196" spans="1:25" ht="15.6" customHeight="1" x14ac:dyDescent="0.2">
      <c r="A196" s="152"/>
      <c r="B196" s="35" t="s">
        <v>10</v>
      </c>
      <c r="C196" s="147">
        <v>18.149999999999999</v>
      </c>
      <c r="D196" s="148"/>
      <c r="E196" s="148"/>
      <c r="F196" s="148"/>
      <c r="G196" s="149" t="s">
        <v>50</v>
      </c>
      <c r="H196" s="145"/>
      <c r="I196" s="148"/>
      <c r="J196" s="148"/>
      <c r="K196" s="109">
        <f>K195</f>
        <v>18.25</v>
      </c>
      <c r="L196" s="148"/>
      <c r="M196" s="148"/>
      <c r="N196" s="148"/>
      <c r="O196" s="8">
        <f>O195</f>
        <v>18.329999999999998</v>
      </c>
      <c r="P196" s="148"/>
      <c r="Q196" s="8">
        <f>Q195</f>
        <v>18.36</v>
      </c>
      <c r="R196" s="148"/>
      <c r="S196" s="148"/>
      <c r="T196" s="142"/>
      <c r="U196" s="40"/>
      <c r="V196" s="18"/>
      <c r="W196" s="59"/>
      <c r="X196" s="59"/>
      <c r="Y196" s="59"/>
    </row>
    <row r="197" spans="1:25" ht="15.6" customHeight="1" thickBot="1" x14ac:dyDescent="0.25">
      <c r="A197" s="134">
        <v>214</v>
      </c>
      <c r="B197" s="61" t="s">
        <v>11</v>
      </c>
      <c r="C197" s="68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3"/>
      <c r="U197" s="64"/>
      <c r="V197" s="3"/>
      <c r="W197" s="59"/>
      <c r="X197" s="59"/>
      <c r="Y197" s="59"/>
    </row>
    <row r="198" spans="1:25" ht="15.6" customHeight="1" x14ac:dyDescent="0.2">
      <c r="A198" s="135"/>
      <c r="B198" s="31" t="s">
        <v>5</v>
      </c>
      <c r="C198" s="32"/>
      <c r="D198" s="84" t="s">
        <v>50</v>
      </c>
      <c r="E198" s="122" t="s">
        <v>50</v>
      </c>
      <c r="F198" s="123" t="s">
        <v>50</v>
      </c>
      <c r="G198" s="145"/>
      <c r="H198" s="95">
        <v>0</v>
      </c>
      <c r="I198" s="94">
        <v>0</v>
      </c>
      <c r="J198" s="94">
        <v>0</v>
      </c>
      <c r="K198" s="93">
        <v>4</v>
      </c>
      <c r="L198" s="94">
        <v>0</v>
      </c>
      <c r="M198" s="124">
        <v>1</v>
      </c>
      <c r="N198" s="29">
        <v>1</v>
      </c>
      <c r="O198" s="29">
        <v>4</v>
      </c>
      <c r="P198" s="29">
        <v>3</v>
      </c>
      <c r="Q198" s="29">
        <v>0</v>
      </c>
      <c r="R198" s="29">
        <v>0</v>
      </c>
      <c r="S198" s="29">
        <v>6</v>
      </c>
      <c r="T198" s="36">
        <v>2</v>
      </c>
      <c r="U198" s="37" t="s">
        <v>6</v>
      </c>
      <c r="V198" s="55"/>
      <c r="W198" s="59"/>
      <c r="X198" s="59"/>
      <c r="Y198" s="59"/>
    </row>
    <row r="199" spans="1:25" ht="15.6" customHeight="1" x14ac:dyDescent="0.2">
      <c r="A199" s="133">
        <v>19</v>
      </c>
      <c r="B199" s="34" t="s">
        <v>7</v>
      </c>
      <c r="C199" s="119" t="s">
        <v>50</v>
      </c>
      <c r="D199" s="85" t="s">
        <v>50</v>
      </c>
      <c r="E199" s="125" t="s">
        <v>50</v>
      </c>
      <c r="F199" s="126" t="s">
        <v>50</v>
      </c>
      <c r="G199" s="100">
        <v>7</v>
      </c>
      <c r="H199" s="100">
        <v>1</v>
      </c>
      <c r="I199" s="99">
        <v>0</v>
      </c>
      <c r="J199" s="99">
        <v>0</v>
      </c>
      <c r="K199" s="98">
        <v>3</v>
      </c>
      <c r="L199" s="99">
        <v>0</v>
      </c>
      <c r="M199" s="127">
        <v>2</v>
      </c>
      <c r="N199" s="4">
        <v>5</v>
      </c>
      <c r="O199" s="4">
        <v>2</v>
      </c>
      <c r="P199" s="4">
        <v>1</v>
      </c>
      <c r="Q199" s="4">
        <v>0</v>
      </c>
      <c r="R199" s="4">
        <v>0</v>
      </c>
      <c r="S199" s="4">
        <v>0</v>
      </c>
      <c r="T199" s="22"/>
      <c r="U199" s="38">
        <f>SUM(C199:S199)</f>
        <v>21</v>
      </c>
      <c r="V199" s="17"/>
      <c r="W199" s="59"/>
      <c r="X199" s="59"/>
      <c r="Y199" s="59"/>
    </row>
    <row r="200" spans="1:25" ht="15.6" customHeight="1" x14ac:dyDescent="0.2">
      <c r="A200" s="150" t="s">
        <v>49</v>
      </c>
      <c r="B200" s="34" t="s">
        <v>8</v>
      </c>
      <c r="C200" s="119" t="s">
        <v>50</v>
      </c>
      <c r="D200" s="86" t="s">
        <v>50</v>
      </c>
      <c r="E200" s="128" t="s">
        <v>50</v>
      </c>
      <c r="F200" s="129" t="s">
        <v>50</v>
      </c>
      <c r="G200" s="105">
        <f>G199</f>
        <v>7</v>
      </c>
      <c r="H200" s="105">
        <f t="shared" ref="H200" si="351">G200-H198+H199</f>
        <v>8</v>
      </c>
      <c r="I200" s="104">
        <f t="shared" ref="I200" si="352">H200-I198+I199</f>
        <v>8</v>
      </c>
      <c r="J200" s="104">
        <f t="shared" ref="J200" si="353">I200-J198+J199</f>
        <v>8</v>
      </c>
      <c r="K200" s="103">
        <f t="shared" ref="K200" si="354">J200-K198+K199</f>
        <v>7</v>
      </c>
      <c r="L200" s="104">
        <f t="shared" ref="L200" si="355">K200-L198+L199</f>
        <v>7</v>
      </c>
      <c r="M200" s="130">
        <f t="shared" ref="M200" si="356">L200-M198+M199</f>
        <v>8</v>
      </c>
      <c r="N200" s="5">
        <f t="shared" ref="N200" si="357">M200-N198+N199</f>
        <v>12</v>
      </c>
      <c r="O200" s="5">
        <f t="shared" ref="O200" si="358">N200-O198+O199</f>
        <v>10</v>
      </c>
      <c r="P200" s="5">
        <f t="shared" ref="P200" si="359">O200-P198+P199</f>
        <v>8</v>
      </c>
      <c r="Q200" s="5">
        <f t="shared" ref="Q200" si="360">P200-Q198+Q199</f>
        <v>8</v>
      </c>
      <c r="R200" s="5">
        <f t="shared" ref="R200" si="361">Q200-R198+R199</f>
        <v>8</v>
      </c>
      <c r="S200" s="5">
        <f t="shared" ref="S200" si="362">R200-S198+S199</f>
        <v>2</v>
      </c>
      <c r="T200" s="39">
        <f>S200-T198</f>
        <v>0</v>
      </c>
      <c r="U200" s="40"/>
      <c r="V200" s="3">
        <f>MAX(C200:T200)</f>
        <v>12</v>
      </c>
      <c r="W200" s="59"/>
      <c r="X200" s="59"/>
      <c r="Y200" s="59"/>
    </row>
    <row r="201" spans="1:25" ht="15.6" customHeight="1" x14ac:dyDescent="0.2">
      <c r="A201" s="151"/>
      <c r="B201" s="34" t="s">
        <v>9</v>
      </c>
      <c r="C201" s="143"/>
      <c r="D201" s="144"/>
      <c r="E201" s="144"/>
      <c r="F201" s="145"/>
      <c r="G201" s="145"/>
      <c r="H201" s="145"/>
      <c r="I201" s="145"/>
      <c r="J201" s="145"/>
      <c r="K201" s="131">
        <v>19.07</v>
      </c>
      <c r="L201" s="145"/>
      <c r="M201" s="145"/>
      <c r="N201" s="144"/>
      <c r="O201" s="7">
        <v>19.16</v>
      </c>
      <c r="P201" s="144"/>
      <c r="Q201" s="7">
        <v>19.21</v>
      </c>
      <c r="R201" s="144"/>
      <c r="S201" s="145"/>
      <c r="T201" s="146">
        <v>19.25</v>
      </c>
      <c r="U201" s="41">
        <v>25</v>
      </c>
      <c r="V201" s="17"/>
      <c r="W201" s="59"/>
      <c r="X201" s="59"/>
      <c r="Y201" s="59"/>
    </row>
    <row r="202" spans="1:25" ht="15.6" customHeight="1" x14ac:dyDescent="0.2">
      <c r="A202" s="152"/>
      <c r="B202" s="35" t="s">
        <v>10</v>
      </c>
      <c r="C202" s="147" t="s">
        <v>50</v>
      </c>
      <c r="D202" s="148"/>
      <c r="E202" s="148"/>
      <c r="F202" s="148"/>
      <c r="G202" s="149">
        <f>A199</f>
        <v>19</v>
      </c>
      <c r="H202" s="145"/>
      <c r="I202" s="148"/>
      <c r="J202" s="148"/>
      <c r="K202" s="109">
        <f>K201</f>
        <v>19.07</v>
      </c>
      <c r="L202" s="148"/>
      <c r="M202" s="148"/>
      <c r="N202" s="148"/>
      <c r="O202" s="8">
        <f>O201</f>
        <v>19.16</v>
      </c>
      <c r="P202" s="148"/>
      <c r="Q202" s="8">
        <f>Q201</f>
        <v>19.21</v>
      </c>
      <c r="R202" s="148"/>
      <c r="S202" s="148"/>
      <c r="T202" s="142"/>
      <c r="U202" s="40"/>
      <c r="V202" s="18"/>
      <c r="W202" s="59"/>
      <c r="X202" s="59"/>
      <c r="Y202" s="59"/>
    </row>
    <row r="203" spans="1:25" ht="15.6" customHeight="1" thickBot="1" x14ac:dyDescent="0.25">
      <c r="A203" s="134">
        <v>205</v>
      </c>
      <c r="B203" s="61" t="s">
        <v>11</v>
      </c>
      <c r="C203" s="68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3"/>
      <c r="U203" s="64"/>
      <c r="V203" s="3"/>
      <c r="W203" s="59"/>
      <c r="X203" s="59"/>
      <c r="Y203" s="59"/>
    </row>
    <row r="204" spans="1:25" ht="15.6" customHeight="1" x14ac:dyDescent="0.2">
      <c r="A204" s="135"/>
      <c r="B204" s="31" t="s">
        <v>5</v>
      </c>
      <c r="C204" s="32"/>
      <c r="D204" s="84" t="s">
        <v>50</v>
      </c>
      <c r="E204" s="122" t="s">
        <v>50</v>
      </c>
      <c r="F204" s="123" t="s">
        <v>50</v>
      </c>
      <c r="G204" s="145"/>
      <c r="H204" s="95">
        <v>0</v>
      </c>
      <c r="I204" s="94">
        <v>0</v>
      </c>
      <c r="J204" s="94">
        <v>0</v>
      </c>
      <c r="K204" s="93" t="s">
        <v>50</v>
      </c>
      <c r="L204" s="94">
        <v>0</v>
      </c>
      <c r="M204" s="124">
        <v>0</v>
      </c>
      <c r="N204" s="29">
        <v>0</v>
      </c>
      <c r="O204" s="29">
        <v>0</v>
      </c>
      <c r="P204" s="29">
        <v>0</v>
      </c>
      <c r="Q204" s="29">
        <v>1</v>
      </c>
      <c r="R204" s="29">
        <v>2</v>
      </c>
      <c r="S204" s="29">
        <v>7</v>
      </c>
      <c r="T204" s="36">
        <v>1</v>
      </c>
      <c r="U204" s="37" t="s">
        <v>6</v>
      </c>
      <c r="V204" s="55"/>
      <c r="W204" s="59"/>
      <c r="X204" s="59"/>
      <c r="Y204" s="59"/>
    </row>
    <row r="205" spans="1:25" ht="15.6" customHeight="1" x14ac:dyDescent="0.2">
      <c r="A205" s="133">
        <v>19.45</v>
      </c>
      <c r="B205" s="34" t="s">
        <v>7</v>
      </c>
      <c r="C205" s="119" t="s">
        <v>50</v>
      </c>
      <c r="D205" s="85" t="s">
        <v>50</v>
      </c>
      <c r="E205" s="125" t="s">
        <v>50</v>
      </c>
      <c r="F205" s="126" t="s">
        <v>50</v>
      </c>
      <c r="G205" s="100">
        <v>1</v>
      </c>
      <c r="H205" s="100">
        <v>1</v>
      </c>
      <c r="I205" s="99">
        <v>0</v>
      </c>
      <c r="J205" s="99">
        <v>0</v>
      </c>
      <c r="K205" s="98" t="s">
        <v>50</v>
      </c>
      <c r="L205" s="99">
        <v>2</v>
      </c>
      <c r="M205" s="127">
        <v>1</v>
      </c>
      <c r="N205" s="4">
        <v>0</v>
      </c>
      <c r="O205" s="4">
        <v>3</v>
      </c>
      <c r="P205" s="4">
        <v>2</v>
      </c>
      <c r="Q205" s="4">
        <v>1</v>
      </c>
      <c r="R205" s="4">
        <v>0</v>
      </c>
      <c r="S205" s="4">
        <v>0</v>
      </c>
      <c r="T205" s="22"/>
      <c r="U205" s="38">
        <f>SUM(C205:S205)</f>
        <v>11</v>
      </c>
      <c r="V205" s="17"/>
      <c r="W205" s="59"/>
      <c r="X205" s="59"/>
      <c r="Y205" s="59"/>
    </row>
    <row r="206" spans="1:25" ht="15.6" customHeight="1" x14ac:dyDescent="0.2">
      <c r="A206" s="150" t="s">
        <v>49</v>
      </c>
      <c r="B206" s="34" t="s">
        <v>8</v>
      </c>
      <c r="C206" s="119" t="s">
        <v>50</v>
      </c>
      <c r="D206" s="86" t="s">
        <v>50</v>
      </c>
      <c r="E206" s="128" t="s">
        <v>50</v>
      </c>
      <c r="F206" s="129" t="s">
        <v>50</v>
      </c>
      <c r="G206" s="105">
        <f>G205</f>
        <v>1</v>
      </c>
      <c r="H206" s="105">
        <f t="shared" ref="H206" si="363">G206-H204+H205</f>
        <v>2</v>
      </c>
      <c r="I206" s="104">
        <f t="shared" ref="I206" si="364">H206-I204+I205</f>
        <v>2</v>
      </c>
      <c r="J206" s="104">
        <f t="shared" ref="J206" si="365">I206-J204+J205</f>
        <v>2</v>
      </c>
      <c r="K206" s="103" t="s">
        <v>50</v>
      </c>
      <c r="L206" s="104">
        <f>J206-L204+L205</f>
        <v>4</v>
      </c>
      <c r="M206" s="130">
        <f t="shared" ref="M206" si="366">L206-M204+M205</f>
        <v>5</v>
      </c>
      <c r="N206" s="5">
        <f t="shared" ref="N206" si="367">M206-N204+N205</f>
        <v>5</v>
      </c>
      <c r="O206" s="5">
        <f t="shared" ref="O206" si="368">N206-O204+O205</f>
        <v>8</v>
      </c>
      <c r="P206" s="5">
        <f t="shared" ref="P206" si="369">O206-P204+P205</f>
        <v>10</v>
      </c>
      <c r="Q206" s="5">
        <f t="shared" ref="Q206" si="370">P206-Q204+Q205</f>
        <v>10</v>
      </c>
      <c r="R206" s="5">
        <f t="shared" ref="R206" si="371">Q206-R204+R205</f>
        <v>8</v>
      </c>
      <c r="S206" s="5">
        <f t="shared" ref="S206" si="372">R206-S204+S205</f>
        <v>1</v>
      </c>
      <c r="T206" s="39">
        <f>S206-T204</f>
        <v>0</v>
      </c>
      <c r="U206" s="40"/>
      <c r="V206" s="3">
        <f>MAX(C206:T206)</f>
        <v>10</v>
      </c>
      <c r="W206" s="59"/>
      <c r="X206" s="59"/>
      <c r="Y206" s="59"/>
    </row>
    <row r="207" spans="1:25" ht="15.6" customHeight="1" x14ac:dyDescent="0.2">
      <c r="A207" s="151"/>
      <c r="B207" s="34" t="s">
        <v>9</v>
      </c>
      <c r="C207" s="143"/>
      <c r="D207" s="144"/>
      <c r="E207" s="144"/>
      <c r="F207" s="145"/>
      <c r="G207" s="145"/>
      <c r="H207" s="145"/>
      <c r="I207" s="145"/>
      <c r="J207" s="145"/>
      <c r="K207" s="131" t="s">
        <v>50</v>
      </c>
      <c r="L207" s="145"/>
      <c r="M207" s="145"/>
      <c r="N207" s="144"/>
      <c r="O207" s="7">
        <v>19.579999999999998</v>
      </c>
      <c r="P207" s="144"/>
      <c r="Q207" s="7">
        <v>20.02</v>
      </c>
      <c r="R207" s="144"/>
      <c r="S207" s="145"/>
      <c r="T207" s="146">
        <v>20.079999999999998</v>
      </c>
      <c r="U207" s="41">
        <f>15+8</f>
        <v>23</v>
      </c>
      <c r="V207" s="17"/>
      <c r="W207" s="59"/>
      <c r="X207" s="59"/>
      <c r="Y207" s="59"/>
    </row>
    <row r="208" spans="1:25" ht="15.6" customHeight="1" x14ac:dyDescent="0.2">
      <c r="A208" s="152"/>
      <c r="B208" s="35" t="s">
        <v>10</v>
      </c>
      <c r="C208" s="147" t="s">
        <v>50</v>
      </c>
      <c r="D208" s="148"/>
      <c r="E208" s="148"/>
      <c r="F208" s="148"/>
      <c r="G208" s="149">
        <v>19.45</v>
      </c>
      <c r="H208" s="145"/>
      <c r="I208" s="148"/>
      <c r="J208" s="148"/>
      <c r="K208" s="109" t="s">
        <v>50</v>
      </c>
      <c r="L208" s="148"/>
      <c r="M208" s="148"/>
      <c r="N208" s="148"/>
      <c r="O208" s="8">
        <f>O207</f>
        <v>19.579999999999998</v>
      </c>
      <c r="P208" s="148"/>
      <c r="Q208" s="8">
        <f>Q207</f>
        <v>20.02</v>
      </c>
      <c r="R208" s="148"/>
      <c r="S208" s="148"/>
      <c r="T208" s="142"/>
      <c r="U208" s="40"/>
      <c r="V208" s="18"/>
      <c r="W208" s="59"/>
      <c r="X208" s="59"/>
      <c r="Y208" s="59"/>
    </row>
    <row r="209" spans="1:25" ht="15.6" customHeight="1" thickBot="1" x14ac:dyDescent="0.25">
      <c r="A209" s="134">
        <v>214</v>
      </c>
      <c r="B209" s="61" t="s">
        <v>11</v>
      </c>
      <c r="C209" s="68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3"/>
      <c r="U209" s="64"/>
      <c r="V209" s="3"/>
      <c r="W209" s="59"/>
      <c r="X209" s="59"/>
      <c r="Y209" s="59"/>
    </row>
    <row r="210" spans="1:25" ht="15.6" customHeight="1" x14ac:dyDescent="0.2">
      <c r="A210" s="135"/>
      <c r="B210" s="31" t="s">
        <v>5</v>
      </c>
      <c r="C210" s="32"/>
      <c r="D210" s="84" t="s">
        <v>50</v>
      </c>
      <c r="E210" s="122" t="s">
        <v>50</v>
      </c>
      <c r="F210" s="123" t="s">
        <v>50</v>
      </c>
      <c r="G210" s="145"/>
      <c r="H210" s="95">
        <v>0</v>
      </c>
      <c r="I210" s="94">
        <v>0</v>
      </c>
      <c r="J210" s="94">
        <v>0</v>
      </c>
      <c r="K210" s="93">
        <v>0</v>
      </c>
      <c r="L210" s="94">
        <v>0</v>
      </c>
      <c r="M210" s="124">
        <v>0</v>
      </c>
      <c r="N210" s="29">
        <v>1</v>
      </c>
      <c r="O210" s="29">
        <v>2</v>
      </c>
      <c r="P210" s="29">
        <v>3</v>
      </c>
      <c r="Q210" s="29">
        <v>0</v>
      </c>
      <c r="R210" s="29">
        <v>1</v>
      </c>
      <c r="S210" s="29">
        <v>6</v>
      </c>
      <c r="T210" s="36">
        <v>1</v>
      </c>
      <c r="U210" s="37" t="s">
        <v>6</v>
      </c>
      <c r="V210" s="55"/>
      <c r="W210" s="59"/>
      <c r="X210" s="59"/>
      <c r="Y210" s="59"/>
    </row>
    <row r="211" spans="1:25" ht="15.6" customHeight="1" x14ac:dyDescent="0.2">
      <c r="A211" s="133">
        <v>20.149999999999999</v>
      </c>
      <c r="B211" s="34" t="s">
        <v>7</v>
      </c>
      <c r="C211" s="119" t="s">
        <v>50</v>
      </c>
      <c r="D211" s="85" t="s">
        <v>50</v>
      </c>
      <c r="E211" s="125" t="s">
        <v>50</v>
      </c>
      <c r="F211" s="126" t="s">
        <v>50</v>
      </c>
      <c r="G211" s="100">
        <v>2</v>
      </c>
      <c r="H211" s="100">
        <v>2</v>
      </c>
      <c r="I211" s="99">
        <v>0</v>
      </c>
      <c r="J211" s="99">
        <v>0</v>
      </c>
      <c r="K211" s="98">
        <v>0</v>
      </c>
      <c r="L211" s="99">
        <v>1</v>
      </c>
      <c r="M211" s="127">
        <v>3</v>
      </c>
      <c r="N211" s="4">
        <v>0</v>
      </c>
      <c r="O211" s="4">
        <v>5</v>
      </c>
      <c r="P211" s="4">
        <v>1</v>
      </c>
      <c r="Q211" s="4">
        <v>0</v>
      </c>
      <c r="R211" s="4">
        <v>0</v>
      </c>
      <c r="S211" s="4">
        <v>0</v>
      </c>
      <c r="T211" s="22"/>
      <c r="U211" s="38">
        <f>SUM(C211:S211)</f>
        <v>14</v>
      </c>
      <c r="V211" s="17"/>
      <c r="W211" s="59"/>
      <c r="X211" s="59"/>
      <c r="Y211" s="59"/>
    </row>
    <row r="212" spans="1:25" ht="15.6" customHeight="1" x14ac:dyDescent="0.2">
      <c r="A212" s="150" t="s">
        <v>49</v>
      </c>
      <c r="B212" s="34" t="s">
        <v>8</v>
      </c>
      <c r="C212" s="119" t="s">
        <v>50</v>
      </c>
      <c r="D212" s="86" t="s">
        <v>50</v>
      </c>
      <c r="E212" s="128" t="s">
        <v>50</v>
      </c>
      <c r="F212" s="129" t="s">
        <v>50</v>
      </c>
      <c r="G212" s="105">
        <f>G211</f>
        <v>2</v>
      </c>
      <c r="H212" s="105">
        <f t="shared" ref="H212" si="373">G212-H210+H211</f>
        <v>4</v>
      </c>
      <c r="I212" s="104">
        <f t="shared" ref="I212" si="374">H212-I210+I211</f>
        <v>4</v>
      </c>
      <c r="J212" s="104">
        <f t="shared" ref="J212" si="375">I212-J210+J211</f>
        <v>4</v>
      </c>
      <c r="K212" s="103">
        <f t="shared" ref="K212" si="376">J212-K210+K211</f>
        <v>4</v>
      </c>
      <c r="L212" s="104">
        <f t="shared" ref="L212" si="377">K212-L210+L211</f>
        <v>5</v>
      </c>
      <c r="M212" s="130">
        <f t="shared" ref="M212" si="378">L212-M210+M211</f>
        <v>8</v>
      </c>
      <c r="N212" s="5">
        <f t="shared" ref="N212" si="379">M212-N210+N211</f>
        <v>7</v>
      </c>
      <c r="O212" s="5">
        <f t="shared" ref="O212" si="380">N212-O210+O211</f>
        <v>10</v>
      </c>
      <c r="P212" s="5">
        <f t="shared" ref="P212" si="381">O212-P210+P211</f>
        <v>8</v>
      </c>
      <c r="Q212" s="5">
        <f t="shared" ref="Q212" si="382">P212-Q210+Q211</f>
        <v>8</v>
      </c>
      <c r="R212" s="5">
        <f t="shared" ref="R212" si="383">Q212-R210+R211</f>
        <v>7</v>
      </c>
      <c r="S212" s="5">
        <f t="shared" ref="S212" si="384">R212-S210+S211</f>
        <v>1</v>
      </c>
      <c r="T212" s="39">
        <f>S212-T210</f>
        <v>0</v>
      </c>
      <c r="U212" s="40"/>
      <c r="V212" s="3">
        <f>MAX(C212:T212)</f>
        <v>10</v>
      </c>
      <c r="W212" s="59"/>
      <c r="X212" s="59"/>
      <c r="Y212" s="59"/>
    </row>
    <row r="213" spans="1:25" ht="15.6" customHeight="1" x14ac:dyDescent="0.2">
      <c r="A213" s="151"/>
      <c r="B213" s="34" t="s">
        <v>9</v>
      </c>
      <c r="C213" s="143"/>
      <c r="D213" s="144"/>
      <c r="E213" s="144"/>
      <c r="F213" s="145"/>
      <c r="G213" s="145"/>
      <c r="H213" s="145"/>
      <c r="I213" s="145"/>
      <c r="J213" s="145"/>
      <c r="K213" s="131">
        <v>20.22</v>
      </c>
      <c r="L213" s="145"/>
      <c r="M213" s="145"/>
      <c r="N213" s="144"/>
      <c r="O213" s="7">
        <v>20.309999999999999</v>
      </c>
      <c r="P213" s="144"/>
      <c r="Q213" s="7">
        <v>20.36</v>
      </c>
      <c r="R213" s="144"/>
      <c r="S213" s="145"/>
      <c r="T213" s="146">
        <v>20.399999999999999</v>
      </c>
      <c r="U213" s="41">
        <f>25</f>
        <v>25</v>
      </c>
      <c r="V213" s="17"/>
      <c r="W213" s="59"/>
      <c r="X213" s="59"/>
      <c r="Y213" s="59"/>
    </row>
    <row r="214" spans="1:25" ht="15.6" customHeight="1" x14ac:dyDescent="0.2">
      <c r="A214" s="152"/>
      <c r="B214" s="35" t="s">
        <v>10</v>
      </c>
      <c r="C214" s="147" t="s">
        <v>50</v>
      </c>
      <c r="D214" s="148"/>
      <c r="E214" s="148"/>
      <c r="F214" s="148"/>
      <c r="G214" s="149">
        <f>A211</f>
        <v>20.149999999999999</v>
      </c>
      <c r="H214" s="145"/>
      <c r="I214" s="148"/>
      <c r="J214" s="148"/>
      <c r="K214" s="109">
        <f>K213</f>
        <v>20.22</v>
      </c>
      <c r="L214" s="148"/>
      <c r="M214" s="148"/>
      <c r="N214" s="148"/>
      <c r="O214" s="8">
        <f>O213</f>
        <v>20.309999999999999</v>
      </c>
      <c r="P214" s="148"/>
      <c r="Q214" s="8">
        <f>Q213</f>
        <v>20.36</v>
      </c>
      <c r="R214" s="148"/>
      <c r="S214" s="148"/>
      <c r="T214" s="142"/>
      <c r="U214" s="40"/>
      <c r="V214" s="18"/>
      <c r="W214" s="59"/>
      <c r="X214" s="59"/>
      <c r="Y214" s="59"/>
    </row>
    <row r="215" spans="1:25" ht="15.6" customHeight="1" thickBot="1" x14ac:dyDescent="0.25">
      <c r="A215" s="134">
        <v>205</v>
      </c>
      <c r="B215" s="61" t="s">
        <v>11</v>
      </c>
      <c r="C215" s="68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3"/>
      <c r="U215" s="64"/>
      <c r="V215" s="3"/>
      <c r="W215" s="59"/>
      <c r="X215" s="59"/>
      <c r="Y215" s="59"/>
    </row>
    <row r="216" spans="1:25" ht="15.6" customHeight="1" x14ac:dyDescent="0.2">
      <c r="A216" s="135"/>
      <c r="B216" s="31" t="s">
        <v>5</v>
      </c>
      <c r="C216" s="32"/>
      <c r="D216" s="84" t="s">
        <v>50</v>
      </c>
      <c r="E216" s="122" t="s">
        <v>50</v>
      </c>
      <c r="F216" s="123" t="s">
        <v>50</v>
      </c>
      <c r="G216" s="145"/>
      <c r="H216" s="95">
        <v>0</v>
      </c>
      <c r="I216" s="94">
        <v>0</v>
      </c>
      <c r="J216" s="94">
        <v>0</v>
      </c>
      <c r="K216" s="93" t="s">
        <v>50</v>
      </c>
      <c r="L216" s="94">
        <v>0</v>
      </c>
      <c r="M216" s="124">
        <v>0</v>
      </c>
      <c r="N216" s="29">
        <v>1</v>
      </c>
      <c r="O216" s="29">
        <v>0</v>
      </c>
      <c r="P216" s="29">
        <v>3</v>
      </c>
      <c r="Q216" s="29">
        <v>0</v>
      </c>
      <c r="R216" s="29">
        <v>1</v>
      </c>
      <c r="S216" s="29">
        <v>5</v>
      </c>
      <c r="T216" s="36">
        <v>1</v>
      </c>
      <c r="U216" s="37" t="s">
        <v>6</v>
      </c>
      <c r="V216" s="55"/>
      <c r="W216" s="59"/>
      <c r="X216" s="59"/>
      <c r="Y216" s="59"/>
    </row>
    <row r="217" spans="1:25" ht="15.6" customHeight="1" x14ac:dyDescent="0.2">
      <c r="A217" s="133">
        <v>21.15</v>
      </c>
      <c r="B217" s="34" t="s">
        <v>7</v>
      </c>
      <c r="C217" s="119" t="s">
        <v>50</v>
      </c>
      <c r="D217" s="85" t="s">
        <v>50</v>
      </c>
      <c r="E217" s="125" t="s">
        <v>50</v>
      </c>
      <c r="F217" s="126" t="s">
        <v>50</v>
      </c>
      <c r="G217" s="100">
        <v>4</v>
      </c>
      <c r="H217" s="100">
        <v>0</v>
      </c>
      <c r="I217" s="99">
        <v>0</v>
      </c>
      <c r="J217" s="99">
        <v>0</v>
      </c>
      <c r="K217" s="98" t="s">
        <v>50</v>
      </c>
      <c r="L217" s="99">
        <v>2</v>
      </c>
      <c r="M217" s="127">
        <v>1</v>
      </c>
      <c r="N217" s="4">
        <v>3</v>
      </c>
      <c r="O217" s="4">
        <v>0</v>
      </c>
      <c r="P217" s="4">
        <v>1</v>
      </c>
      <c r="Q217" s="4">
        <v>0</v>
      </c>
      <c r="R217" s="4">
        <v>0</v>
      </c>
      <c r="S217" s="4">
        <v>0</v>
      </c>
      <c r="T217" s="22"/>
      <c r="U217" s="38">
        <f>SUM(C217:S217)</f>
        <v>11</v>
      </c>
      <c r="V217" s="17"/>
      <c r="W217" s="59"/>
      <c r="X217" s="59"/>
      <c r="Y217" s="59"/>
    </row>
    <row r="218" spans="1:25" ht="15.6" customHeight="1" x14ac:dyDescent="0.2">
      <c r="A218" s="150" t="s">
        <v>49</v>
      </c>
      <c r="B218" s="34" t="s">
        <v>8</v>
      </c>
      <c r="C218" s="119" t="s">
        <v>50</v>
      </c>
      <c r="D218" s="86" t="s">
        <v>50</v>
      </c>
      <c r="E218" s="128" t="s">
        <v>50</v>
      </c>
      <c r="F218" s="129" t="s">
        <v>50</v>
      </c>
      <c r="G218" s="105">
        <f>G217</f>
        <v>4</v>
      </c>
      <c r="H218" s="105">
        <f t="shared" ref="H218" si="385">G218-H216+H217</f>
        <v>4</v>
      </c>
      <c r="I218" s="104">
        <f t="shared" ref="I218" si="386">H218-I216+I217</f>
        <v>4</v>
      </c>
      <c r="J218" s="104">
        <f t="shared" ref="J218" si="387">I218-J216+J217</f>
        <v>4</v>
      </c>
      <c r="K218" s="103" t="s">
        <v>50</v>
      </c>
      <c r="L218" s="104">
        <f>J218-L216+L217</f>
        <v>6</v>
      </c>
      <c r="M218" s="130">
        <f t="shared" ref="M218" si="388">L218-M216+M217</f>
        <v>7</v>
      </c>
      <c r="N218" s="5">
        <f t="shared" ref="N218" si="389">M218-N216+N217</f>
        <v>9</v>
      </c>
      <c r="O218" s="5">
        <f t="shared" ref="O218" si="390">N218-O216+O217</f>
        <v>9</v>
      </c>
      <c r="P218" s="5">
        <f t="shared" ref="P218" si="391">O218-P216+P217</f>
        <v>7</v>
      </c>
      <c r="Q218" s="5">
        <f t="shared" ref="Q218" si="392">P218-Q216+Q217</f>
        <v>7</v>
      </c>
      <c r="R218" s="5">
        <f t="shared" ref="R218" si="393">Q218-R216+R217</f>
        <v>6</v>
      </c>
      <c r="S218" s="5">
        <f t="shared" ref="S218" si="394">R218-S216+S217</f>
        <v>1</v>
      </c>
      <c r="T218" s="39">
        <f>S218-T216</f>
        <v>0</v>
      </c>
      <c r="U218" s="40"/>
      <c r="V218" s="3">
        <f>MAX(C218:T218)</f>
        <v>9</v>
      </c>
      <c r="W218" s="59"/>
      <c r="X218" s="59"/>
      <c r="Y218" s="59"/>
    </row>
    <row r="219" spans="1:25" ht="15.6" customHeight="1" x14ac:dyDescent="0.2">
      <c r="A219" s="151"/>
      <c r="B219" s="34" t="s">
        <v>9</v>
      </c>
      <c r="C219" s="143"/>
      <c r="D219" s="144"/>
      <c r="E219" s="144"/>
      <c r="F219" s="145"/>
      <c r="G219" s="145"/>
      <c r="H219" s="145"/>
      <c r="I219" s="145"/>
      <c r="J219" s="145"/>
      <c r="K219" s="131" t="s">
        <v>50</v>
      </c>
      <c r="L219" s="145"/>
      <c r="M219" s="145"/>
      <c r="N219" s="144"/>
      <c r="O219" s="7">
        <v>21.26</v>
      </c>
      <c r="P219" s="144"/>
      <c r="Q219" s="7">
        <v>21.3</v>
      </c>
      <c r="R219" s="144"/>
      <c r="S219" s="145"/>
      <c r="T219" s="146">
        <v>21.36</v>
      </c>
      <c r="U219" s="41">
        <f>36-15</f>
        <v>21</v>
      </c>
      <c r="V219" s="17"/>
      <c r="W219" s="59"/>
      <c r="X219" s="59"/>
      <c r="Y219" s="59"/>
    </row>
    <row r="220" spans="1:25" ht="15.6" customHeight="1" x14ac:dyDescent="0.2">
      <c r="A220" s="152"/>
      <c r="B220" s="35" t="s">
        <v>10</v>
      </c>
      <c r="C220" s="147" t="s">
        <v>50</v>
      </c>
      <c r="D220" s="148"/>
      <c r="E220" s="148"/>
      <c r="F220" s="148"/>
      <c r="G220" s="149">
        <v>21.15</v>
      </c>
      <c r="H220" s="145"/>
      <c r="I220" s="148"/>
      <c r="J220" s="148"/>
      <c r="K220" s="109" t="s">
        <v>50</v>
      </c>
      <c r="L220" s="148"/>
      <c r="M220" s="148"/>
      <c r="N220" s="148"/>
      <c r="O220" s="8">
        <f>O219</f>
        <v>21.26</v>
      </c>
      <c r="P220" s="148"/>
      <c r="Q220" s="8">
        <f>Q219</f>
        <v>21.3</v>
      </c>
      <c r="R220" s="148"/>
      <c r="S220" s="148"/>
      <c r="T220" s="142"/>
      <c r="U220" s="40"/>
      <c r="V220" s="18"/>
      <c r="W220" s="59"/>
      <c r="X220" s="59"/>
      <c r="Y220" s="59"/>
    </row>
    <row r="221" spans="1:25" ht="15.6" customHeight="1" thickBot="1" x14ac:dyDescent="0.25">
      <c r="A221" s="134">
        <v>214</v>
      </c>
      <c r="B221" s="61" t="s">
        <v>11</v>
      </c>
      <c r="C221" s="68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3"/>
      <c r="U221" s="64"/>
      <c r="V221" s="3"/>
      <c r="W221" s="59"/>
      <c r="X221" s="59"/>
      <c r="Y221" s="59"/>
    </row>
    <row r="222" spans="1:25" ht="15.6" customHeight="1" x14ac:dyDescent="0.2">
      <c r="A222" s="135"/>
      <c r="B222" s="31" t="s">
        <v>5</v>
      </c>
      <c r="C222" s="32"/>
      <c r="D222" s="84">
        <v>0</v>
      </c>
      <c r="E222" s="122">
        <v>0</v>
      </c>
      <c r="F222" s="123">
        <v>0</v>
      </c>
      <c r="G222" s="145"/>
      <c r="H222" s="95" t="s">
        <v>50</v>
      </c>
      <c r="I222" s="94">
        <v>1</v>
      </c>
      <c r="J222" s="94">
        <v>0</v>
      </c>
      <c r="K222" s="93" t="s">
        <v>50</v>
      </c>
      <c r="L222" s="94">
        <v>0</v>
      </c>
      <c r="M222" s="124">
        <v>0</v>
      </c>
      <c r="N222" s="29">
        <v>1</v>
      </c>
      <c r="O222" s="29">
        <v>1</v>
      </c>
      <c r="P222" s="29">
        <v>0</v>
      </c>
      <c r="Q222" s="29">
        <v>0</v>
      </c>
      <c r="R222" s="29">
        <v>3</v>
      </c>
      <c r="S222" s="29">
        <v>2</v>
      </c>
      <c r="T222" s="36">
        <v>1</v>
      </c>
      <c r="U222" s="37" t="s">
        <v>6</v>
      </c>
      <c r="V222" s="55"/>
      <c r="W222" s="59"/>
      <c r="X222" s="59"/>
      <c r="Y222" s="59"/>
    </row>
    <row r="223" spans="1:25" ht="15.6" customHeight="1" x14ac:dyDescent="0.2">
      <c r="A223" s="133">
        <v>22.03</v>
      </c>
      <c r="B223" s="34" t="s">
        <v>7</v>
      </c>
      <c r="C223" s="119">
        <v>2</v>
      </c>
      <c r="D223" s="85">
        <v>1</v>
      </c>
      <c r="E223" s="125">
        <v>0</v>
      </c>
      <c r="F223" s="126">
        <v>4</v>
      </c>
      <c r="G223" s="100" t="s">
        <v>50</v>
      </c>
      <c r="H223" s="100" t="s">
        <v>50</v>
      </c>
      <c r="I223" s="99">
        <v>0</v>
      </c>
      <c r="J223" s="99">
        <v>0</v>
      </c>
      <c r="K223" s="98" t="s">
        <v>50</v>
      </c>
      <c r="L223" s="99">
        <v>1</v>
      </c>
      <c r="M223" s="127">
        <v>0</v>
      </c>
      <c r="N223" s="4">
        <v>0</v>
      </c>
      <c r="O223" s="4">
        <v>0</v>
      </c>
      <c r="P223" s="4">
        <v>0</v>
      </c>
      <c r="Q223" s="4">
        <v>0</v>
      </c>
      <c r="R223" s="4">
        <v>1</v>
      </c>
      <c r="S223" s="4">
        <v>0</v>
      </c>
      <c r="T223" s="22"/>
      <c r="U223" s="38">
        <f>SUM(C223:S223)</f>
        <v>9</v>
      </c>
      <c r="V223" s="17"/>
      <c r="W223" s="59"/>
      <c r="X223" s="59"/>
      <c r="Y223" s="59"/>
    </row>
    <row r="224" spans="1:25" ht="15.6" customHeight="1" x14ac:dyDescent="0.2">
      <c r="A224" s="150" t="s">
        <v>51</v>
      </c>
      <c r="B224" s="34" t="s">
        <v>8</v>
      </c>
      <c r="C224" s="119">
        <f>C223</f>
        <v>2</v>
      </c>
      <c r="D224" s="86">
        <f t="shared" ref="D224" si="395">C224-D222+D223</f>
        <v>3</v>
      </c>
      <c r="E224" s="128">
        <f>D224-E222+E223</f>
        <v>3</v>
      </c>
      <c r="F224" s="129">
        <f>E224-F222+F223</f>
        <v>7</v>
      </c>
      <c r="G224" s="105" t="s">
        <v>50</v>
      </c>
      <c r="H224" s="105" t="s">
        <v>50</v>
      </c>
      <c r="I224" s="104">
        <f>F224-I222+I223</f>
        <v>6</v>
      </c>
      <c r="J224" s="104">
        <f t="shared" ref="J224" si="396">I224-J222+J223</f>
        <v>6</v>
      </c>
      <c r="K224" s="103" t="s">
        <v>50</v>
      </c>
      <c r="L224" s="104">
        <f>J224-L222+L223</f>
        <v>7</v>
      </c>
      <c r="M224" s="130">
        <f t="shared" ref="M224" si="397">L224-M222+M223</f>
        <v>7</v>
      </c>
      <c r="N224" s="5">
        <f t="shared" ref="N224" si="398">M224-N222+N223</f>
        <v>6</v>
      </c>
      <c r="O224" s="5">
        <f t="shared" ref="O224" si="399">N224-O222+O223</f>
        <v>5</v>
      </c>
      <c r="P224" s="5">
        <f t="shared" ref="P224" si="400">O224-P222+P223</f>
        <v>5</v>
      </c>
      <c r="Q224" s="5">
        <f t="shared" ref="Q224" si="401">P224-Q222+Q223</f>
        <v>5</v>
      </c>
      <c r="R224" s="5">
        <f t="shared" ref="R224" si="402">Q224-R222+R223</f>
        <v>3</v>
      </c>
      <c r="S224" s="5">
        <f t="shared" ref="S224" si="403">R224-S222+S223</f>
        <v>1</v>
      </c>
      <c r="T224" s="39">
        <f>S224-T222</f>
        <v>0</v>
      </c>
      <c r="U224" s="40"/>
      <c r="V224" s="3">
        <f>MAX(C224:T224)</f>
        <v>7</v>
      </c>
      <c r="W224" s="59"/>
      <c r="X224" s="59"/>
      <c r="Y224" s="59"/>
    </row>
    <row r="225" spans="1:25" ht="15.6" customHeight="1" x14ac:dyDescent="0.2">
      <c r="A225" s="151"/>
      <c r="B225" s="34" t="s">
        <v>9</v>
      </c>
      <c r="C225" s="143"/>
      <c r="D225" s="144"/>
      <c r="E225" s="144"/>
      <c r="F225" s="145"/>
      <c r="G225" s="145"/>
      <c r="H225" s="145"/>
      <c r="I225" s="145"/>
      <c r="J225" s="145"/>
      <c r="K225" s="131" t="s">
        <v>50</v>
      </c>
      <c r="L225" s="145"/>
      <c r="M225" s="145"/>
      <c r="N225" s="144"/>
      <c r="O225" s="7">
        <v>22.17</v>
      </c>
      <c r="P225" s="144"/>
      <c r="Q225" s="7">
        <v>22.21</v>
      </c>
      <c r="R225" s="144"/>
      <c r="S225" s="145"/>
      <c r="T225" s="146">
        <v>22.25</v>
      </c>
      <c r="U225" s="41">
        <v>21</v>
      </c>
      <c r="V225" s="17"/>
      <c r="W225" s="59"/>
      <c r="X225" s="59"/>
      <c r="Y225" s="59"/>
    </row>
    <row r="226" spans="1:25" ht="15.6" customHeight="1" x14ac:dyDescent="0.2">
      <c r="A226" s="152"/>
      <c r="B226" s="35" t="s">
        <v>10</v>
      </c>
      <c r="C226" s="147">
        <f>A223</f>
        <v>22.03</v>
      </c>
      <c r="D226" s="148"/>
      <c r="E226" s="148"/>
      <c r="F226" s="148"/>
      <c r="G226" s="149" t="s">
        <v>50</v>
      </c>
      <c r="H226" s="145"/>
      <c r="I226" s="148"/>
      <c r="J226" s="148"/>
      <c r="K226" s="109" t="s">
        <v>50</v>
      </c>
      <c r="L226" s="148"/>
      <c r="M226" s="148"/>
      <c r="N226" s="148"/>
      <c r="O226" s="8">
        <f>O225</f>
        <v>22.17</v>
      </c>
      <c r="P226" s="148"/>
      <c r="Q226" s="8">
        <f>Q225</f>
        <v>22.21</v>
      </c>
      <c r="R226" s="148"/>
      <c r="S226" s="148"/>
      <c r="T226" s="142"/>
      <c r="U226" s="40"/>
      <c r="V226" s="18"/>
      <c r="W226" s="59"/>
      <c r="X226" s="59"/>
      <c r="Y226" s="59"/>
    </row>
    <row r="227" spans="1:25" ht="15.6" customHeight="1" thickBot="1" x14ac:dyDescent="0.25">
      <c r="A227" s="134">
        <v>205</v>
      </c>
      <c r="B227" s="61" t="s">
        <v>11</v>
      </c>
      <c r="C227" s="68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3"/>
      <c r="U227" s="64"/>
      <c r="V227" s="3"/>
      <c r="W227" s="59"/>
      <c r="X227" s="59"/>
      <c r="Y227" s="59"/>
    </row>
    <row r="228" spans="1:25" ht="15.6" customHeight="1" x14ac:dyDescent="0.2">
      <c r="A228" s="135"/>
      <c r="B228" s="31" t="s">
        <v>5</v>
      </c>
      <c r="C228" s="32"/>
      <c r="D228" s="84" t="s">
        <v>50</v>
      </c>
      <c r="E228" s="122" t="s">
        <v>50</v>
      </c>
      <c r="F228" s="123" t="s">
        <v>50</v>
      </c>
      <c r="G228" s="145"/>
      <c r="H228" s="95">
        <v>0</v>
      </c>
      <c r="I228" s="94">
        <v>0</v>
      </c>
      <c r="J228" s="94">
        <v>0</v>
      </c>
      <c r="K228" s="93" t="s">
        <v>50</v>
      </c>
      <c r="L228" s="94">
        <v>0</v>
      </c>
      <c r="M228" s="124">
        <v>1</v>
      </c>
      <c r="N228" s="29">
        <v>0</v>
      </c>
      <c r="O228" s="29">
        <v>0</v>
      </c>
      <c r="P228" s="29">
        <v>0</v>
      </c>
      <c r="Q228" s="29">
        <v>0</v>
      </c>
      <c r="R228" s="29">
        <v>0</v>
      </c>
      <c r="S228" s="29">
        <v>0</v>
      </c>
      <c r="T228" s="36">
        <v>0</v>
      </c>
      <c r="U228" s="37" t="s">
        <v>6</v>
      </c>
      <c r="V228" s="55"/>
      <c r="W228" s="59"/>
      <c r="X228" s="59"/>
      <c r="Y228" s="59"/>
    </row>
    <row r="229" spans="1:25" ht="15.6" customHeight="1" x14ac:dyDescent="0.2">
      <c r="A229" s="133">
        <v>22.29</v>
      </c>
      <c r="B229" s="34" t="s">
        <v>7</v>
      </c>
      <c r="C229" s="119" t="s">
        <v>50</v>
      </c>
      <c r="D229" s="85" t="s">
        <v>50</v>
      </c>
      <c r="E229" s="125" t="s">
        <v>50</v>
      </c>
      <c r="F229" s="126" t="s">
        <v>50</v>
      </c>
      <c r="G229" s="100">
        <v>1</v>
      </c>
      <c r="H229" s="100">
        <v>0</v>
      </c>
      <c r="I229" s="99">
        <v>0</v>
      </c>
      <c r="J229" s="99">
        <v>0</v>
      </c>
      <c r="K229" s="98" t="s">
        <v>50</v>
      </c>
      <c r="L229" s="99">
        <v>0</v>
      </c>
      <c r="M229" s="127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22"/>
      <c r="U229" s="38">
        <f>SUM(C229:S229)</f>
        <v>1</v>
      </c>
      <c r="V229" s="17"/>
      <c r="W229" s="59"/>
      <c r="X229" s="59"/>
      <c r="Y229" s="59"/>
    </row>
    <row r="230" spans="1:25" ht="15.6" customHeight="1" x14ac:dyDescent="0.2">
      <c r="A230" s="150" t="s">
        <v>49</v>
      </c>
      <c r="B230" s="34" t="s">
        <v>8</v>
      </c>
      <c r="C230" s="119" t="s">
        <v>50</v>
      </c>
      <c r="D230" s="86" t="s">
        <v>50</v>
      </c>
      <c r="E230" s="128" t="s">
        <v>50</v>
      </c>
      <c r="F230" s="129" t="s">
        <v>50</v>
      </c>
      <c r="G230" s="105">
        <f>G229</f>
        <v>1</v>
      </c>
      <c r="H230" s="105">
        <f t="shared" ref="H230" si="404">G230-H228+H229</f>
        <v>1</v>
      </c>
      <c r="I230" s="104">
        <f t="shared" ref="I230" si="405">H230-I228+I229</f>
        <v>1</v>
      </c>
      <c r="J230" s="104">
        <f t="shared" ref="J230" si="406">I230-J228+J229</f>
        <v>1</v>
      </c>
      <c r="K230" s="103" t="s">
        <v>50</v>
      </c>
      <c r="L230" s="104">
        <f>J230-L228+L229</f>
        <v>1</v>
      </c>
      <c r="M230" s="130">
        <f t="shared" ref="M230" si="407">L230-M228+M229</f>
        <v>0</v>
      </c>
      <c r="N230" s="5">
        <f t="shared" ref="N230" si="408">M230-N228+N229</f>
        <v>0</v>
      </c>
      <c r="O230" s="5">
        <f t="shared" ref="O230" si="409">N230-O228+O229</f>
        <v>0</v>
      </c>
      <c r="P230" s="5">
        <f t="shared" ref="P230" si="410">O230-P228+P229</f>
        <v>0</v>
      </c>
      <c r="Q230" s="5">
        <f t="shared" ref="Q230" si="411">P230-Q228+Q229</f>
        <v>0</v>
      </c>
      <c r="R230" s="5">
        <f t="shared" ref="R230" si="412">Q230-R228+R229</f>
        <v>0</v>
      </c>
      <c r="S230" s="5">
        <f t="shared" ref="S230" si="413">R230-S228+S229</f>
        <v>0</v>
      </c>
      <c r="T230" s="39">
        <f>S230-T228</f>
        <v>0</v>
      </c>
      <c r="U230" s="40"/>
      <c r="V230" s="3">
        <f>MAX(C230:T230)</f>
        <v>1</v>
      </c>
      <c r="W230" s="59"/>
      <c r="X230" s="59"/>
      <c r="Y230" s="59"/>
    </row>
    <row r="231" spans="1:25" ht="15.6" customHeight="1" x14ac:dyDescent="0.2">
      <c r="A231" s="151"/>
      <c r="B231" s="34" t="s">
        <v>9</v>
      </c>
      <c r="C231" s="143"/>
      <c r="D231" s="144"/>
      <c r="E231" s="144"/>
      <c r="F231" s="145"/>
      <c r="G231" s="145"/>
      <c r="H231" s="145"/>
      <c r="I231" s="145"/>
      <c r="J231" s="145"/>
      <c r="K231" s="131" t="s">
        <v>50</v>
      </c>
      <c r="L231" s="145"/>
      <c r="M231" s="145"/>
      <c r="N231" s="144"/>
      <c r="O231" s="7">
        <v>22.39</v>
      </c>
      <c r="P231" s="144"/>
      <c r="Q231" s="7">
        <v>22.42</v>
      </c>
      <c r="R231" s="144"/>
      <c r="S231" s="145"/>
      <c r="T231" s="146">
        <v>22.5</v>
      </c>
      <c r="U231" s="41">
        <f>50-29</f>
        <v>21</v>
      </c>
      <c r="V231" s="17"/>
      <c r="W231" s="59"/>
      <c r="X231" s="59"/>
      <c r="Y231" s="59"/>
    </row>
    <row r="232" spans="1:25" ht="15.6" customHeight="1" x14ac:dyDescent="0.2">
      <c r="A232" s="152"/>
      <c r="B232" s="35" t="s">
        <v>10</v>
      </c>
      <c r="C232" s="147" t="s">
        <v>50</v>
      </c>
      <c r="D232" s="148"/>
      <c r="E232" s="148"/>
      <c r="F232" s="148"/>
      <c r="G232" s="149">
        <v>22.29</v>
      </c>
      <c r="H232" s="145"/>
      <c r="I232" s="148"/>
      <c r="J232" s="148"/>
      <c r="K232" s="109" t="s">
        <v>50</v>
      </c>
      <c r="L232" s="148"/>
      <c r="M232" s="148"/>
      <c r="N232" s="148"/>
      <c r="O232" s="8">
        <f>O231</f>
        <v>22.39</v>
      </c>
      <c r="P232" s="148"/>
      <c r="Q232" s="8">
        <f>Q231</f>
        <v>22.42</v>
      </c>
      <c r="R232" s="148"/>
      <c r="S232" s="148"/>
      <c r="T232" s="142"/>
      <c r="U232" s="40"/>
      <c r="V232" s="18"/>
      <c r="W232" s="59"/>
      <c r="X232" s="59"/>
      <c r="Y232" s="59"/>
    </row>
    <row r="233" spans="1:25" ht="15.6" customHeight="1" thickBot="1" x14ac:dyDescent="0.25">
      <c r="A233" s="61">
        <v>214</v>
      </c>
      <c r="B233" s="61" t="s">
        <v>11</v>
      </c>
      <c r="C233" s="68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3"/>
      <c r="U233" s="64"/>
      <c r="V233" s="3"/>
      <c r="W233" s="59"/>
      <c r="X233" s="59"/>
      <c r="Y233" s="59"/>
    </row>
    <row r="234" spans="1:25" s="59" customFormat="1" ht="15.6" customHeight="1" x14ac:dyDescent="0.2">
      <c r="A234" s="73" t="s">
        <v>12</v>
      </c>
      <c r="B234" s="69"/>
      <c r="C234" s="9"/>
      <c r="D234" s="10">
        <f t="shared" ref="D234:T234" si="414">SUMIF($B6:$B233,"l. wys.",D6:D233)</f>
        <v>0</v>
      </c>
      <c r="E234" s="10">
        <f t="shared" si="414"/>
        <v>0</v>
      </c>
      <c r="F234" s="10">
        <f t="shared" si="414"/>
        <v>0</v>
      </c>
      <c r="G234" s="10">
        <f t="shared" si="414"/>
        <v>0</v>
      </c>
      <c r="H234" s="10">
        <f t="shared" si="414"/>
        <v>0</v>
      </c>
      <c r="I234" s="10">
        <f t="shared" si="414"/>
        <v>4</v>
      </c>
      <c r="J234" s="10">
        <f t="shared" si="414"/>
        <v>7</v>
      </c>
      <c r="K234" s="10">
        <f t="shared" si="414"/>
        <v>56</v>
      </c>
      <c r="L234" s="10">
        <f t="shared" si="414"/>
        <v>4</v>
      </c>
      <c r="M234" s="10">
        <f t="shared" si="414"/>
        <v>35</v>
      </c>
      <c r="N234" s="10">
        <f t="shared" si="414"/>
        <v>79</v>
      </c>
      <c r="O234" s="10">
        <f t="shared" si="414"/>
        <v>247</v>
      </c>
      <c r="P234" s="10">
        <f t="shared" si="414"/>
        <v>83</v>
      </c>
      <c r="Q234" s="10">
        <f t="shared" si="414"/>
        <v>137</v>
      </c>
      <c r="R234" s="10">
        <f t="shared" si="414"/>
        <v>123</v>
      </c>
      <c r="S234" s="10">
        <f t="shared" si="414"/>
        <v>316</v>
      </c>
      <c r="T234" s="10">
        <f t="shared" si="414"/>
        <v>383</v>
      </c>
      <c r="U234" s="57" t="str">
        <f>"Σ: "&amp;SUM(C234:T234)</f>
        <v>Σ: 1474</v>
      </c>
      <c r="V234" s="58"/>
    </row>
    <row r="235" spans="1:25" s="59" customFormat="1" ht="15.6" customHeight="1" thickBot="1" x14ac:dyDescent="0.25">
      <c r="A235" s="74" t="s">
        <v>13</v>
      </c>
      <c r="B235" s="70"/>
      <c r="C235" s="11">
        <f t="shared" ref="C235:S235" si="415">SUMIF($B6:$B233,"l. wsiad.",C6:C233)</f>
        <v>22</v>
      </c>
      <c r="D235" s="12">
        <f t="shared" si="415"/>
        <v>12</v>
      </c>
      <c r="E235" s="12">
        <f t="shared" si="415"/>
        <v>1</v>
      </c>
      <c r="F235" s="12">
        <f t="shared" si="415"/>
        <v>11</v>
      </c>
      <c r="G235" s="12">
        <f t="shared" si="415"/>
        <v>295</v>
      </c>
      <c r="H235" s="12">
        <f t="shared" si="415"/>
        <v>92</v>
      </c>
      <c r="I235" s="12">
        <f t="shared" si="415"/>
        <v>51</v>
      </c>
      <c r="J235" s="12">
        <f t="shared" si="415"/>
        <v>38</v>
      </c>
      <c r="K235" s="12">
        <f t="shared" si="415"/>
        <v>166</v>
      </c>
      <c r="L235" s="12">
        <f t="shared" si="415"/>
        <v>65</v>
      </c>
      <c r="M235" s="12">
        <f t="shared" si="415"/>
        <v>108</v>
      </c>
      <c r="N235" s="12">
        <f t="shared" si="415"/>
        <v>153</v>
      </c>
      <c r="O235" s="12">
        <f t="shared" si="415"/>
        <v>231</v>
      </c>
      <c r="P235" s="12">
        <f t="shared" si="415"/>
        <v>90</v>
      </c>
      <c r="Q235" s="12">
        <f t="shared" si="415"/>
        <v>37</v>
      </c>
      <c r="R235" s="12">
        <f t="shared" si="415"/>
        <v>56</v>
      </c>
      <c r="S235" s="13">
        <f t="shared" si="415"/>
        <v>46</v>
      </c>
      <c r="T235" s="14"/>
      <c r="U235" s="60" t="str">
        <f>"Σ: "&amp;SUM(C235:T235)</f>
        <v>Σ: 1474</v>
      </c>
      <c r="V235" s="15"/>
    </row>
    <row r="236" spans="1:25" x14ac:dyDescent="0.2">
      <c r="A236" s="59"/>
      <c r="B236" s="59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75" t="s">
        <v>12</v>
      </c>
      <c r="R236" s="76"/>
      <c r="S236" s="76"/>
      <c r="T236" s="76"/>
      <c r="U236" s="77" t="str">
        <f>"Σ: "&amp;SUM(C234:T234)+SUM('P Wieniecka&gt;Przemysłowa'!C228:S228)</f>
        <v>Σ: 3040</v>
      </c>
      <c r="V236" s="59"/>
      <c r="W236" s="59"/>
      <c r="X236" s="59"/>
      <c r="Y236" s="59"/>
    </row>
    <row r="237" spans="1:25" ht="15.75" thickBot="1" x14ac:dyDescent="0.25">
      <c r="A237" s="59"/>
      <c r="B237" s="59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78" t="s">
        <v>13</v>
      </c>
      <c r="R237" s="79"/>
      <c r="S237" s="79"/>
      <c r="T237" s="79"/>
      <c r="U237" s="80" t="str">
        <f>"Σ: "&amp;SUM(C235:T235)+SUM('P Wieniecka&gt;Przemysłowa'!C229:S229)</f>
        <v>Σ: 3040</v>
      </c>
      <c r="V237" s="72"/>
      <c r="W237" s="59"/>
      <c r="X237" s="59"/>
      <c r="Y237" s="59"/>
    </row>
    <row r="238" spans="1:25" x14ac:dyDescent="0.2">
      <c r="A238" s="59"/>
      <c r="B238" s="59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</row>
    <row r="239" spans="1:25" x14ac:dyDescent="0.2">
      <c r="A239" s="59"/>
      <c r="B239" s="59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</row>
    <row r="240" spans="1:25" x14ac:dyDescent="0.2">
      <c r="A240" s="59"/>
      <c r="B240" s="59"/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</row>
    <row r="241" spans="1:25" x14ac:dyDescent="0.2">
      <c r="A241" s="59"/>
      <c r="B241" s="59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</row>
    <row r="242" spans="1:25" x14ac:dyDescent="0.2">
      <c r="A242" s="59"/>
      <c r="B242" s="59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</row>
    <row r="243" spans="1:25" x14ac:dyDescent="0.2">
      <c r="A243" s="59"/>
      <c r="B243" s="59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</row>
    <row r="244" spans="1:25" x14ac:dyDescent="0.2">
      <c r="A244" s="59"/>
      <c r="B244" s="59"/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</row>
    <row r="245" spans="1:25" x14ac:dyDescent="0.2">
      <c r="A245" s="59"/>
      <c r="B245" s="59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</row>
    <row r="246" spans="1:25" x14ac:dyDescent="0.2">
      <c r="A246" s="59"/>
      <c r="B246" s="59"/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</row>
    <row r="247" spans="1:25" x14ac:dyDescent="0.2">
      <c r="A247" s="59"/>
      <c r="B247" s="59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</row>
  </sheetData>
  <sheetProtection selectLockedCells="1" selectUnlockedCells="1"/>
  <mergeCells count="38">
    <mergeCell ref="A200:A202"/>
    <mergeCell ref="A206:A208"/>
    <mergeCell ref="A212:A214"/>
    <mergeCell ref="A218:A220"/>
    <mergeCell ref="A224:A226"/>
    <mergeCell ref="A170:A172"/>
    <mergeCell ref="A176:A178"/>
    <mergeCell ref="A182:A184"/>
    <mergeCell ref="A188:A190"/>
    <mergeCell ref="A194:A196"/>
    <mergeCell ref="A14:A16"/>
    <mergeCell ref="A20:A22"/>
    <mergeCell ref="A26:A28"/>
    <mergeCell ref="A32:A34"/>
    <mergeCell ref="A38:A40"/>
    <mergeCell ref="A92:A94"/>
    <mergeCell ref="A98:A100"/>
    <mergeCell ref="A44:A46"/>
    <mergeCell ref="A50:A52"/>
    <mergeCell ref="A56:A58"/>
    <mergeCell ref="A62:A64"/>
    <mergeCell ref="A68:A70"/>
    <mergeCell ref="A8:A10"/>
    <mergeCell ref="A230:A232"/>
    <mergeCell ref="A104:A106"/>
    <mergeCell ref="A110:A112"/>
    <mergeCell ref="A116:A118"/>
    <mergeCell ref="A122:A124"/>
    <mergeCell ref="A128:A130"/>
    <mergeCell ref="A134:A136"/>
    <mergeCell ref="A140:A142"/>
    <mergeCell ref="A146:A148"/>
    <mergeCell ref="A152:A154"/>
    <mergeCell ref="A158:A160"/>
    <mergeCell ref="A164:A166"/>
    <mergeCell ref="A74:A76"/>
    <mergeCell ref="A80:A82"/>
    <mergeCell ref="A86:A88"/>
  </mergeCells>
  <conditionalFormatting sqref="U8:U233">
    <cfRule type="expression" dxfId="1129" priority="413" stopIfTrue="1">
      <formula>AF8</formula>
    </cfRule>
  </conditionalFormatting>
  <conditionalFormatting sqref="U230:U233">
    <cfRule type="expression" dxfId="1128" priority="377" stopIfTrue="1">
      <formula>AF230</formula>
    </cfRule>
  </conditionalFormatting>
  <conditionalFormatting sqref="U230:U233">
    <cfRule type="expression" dxfId="1127" priority="374" stopIfTrue="1">
      <formula>AF230</formula>
    </cfRule>
  </conditionalFormatting>
  <conditionalFormatting sqref="U230:U233">
    <cfRule type="expression" dxfId="1126" priority="372" stopIfTrue="1">
      <formula>AF230</formula>
    </cfRule>
  </conditionalFormatting>
  <conditionalFormatting sqref="C8:T8 C230:T230">
    <cfRule type="cellIs" dxfId="1125" priority="416" stopIfTrue="1" operator="equal">
      <formula>$V8</formula>
    </cfRule>
  </conditionalFormatting>
  <conditionalFormatting sqref="U26:U29">
    <cfRule type="expression" dxfId="1124" priority="255" stopIfTrue="1">
      <formula>AF26</formula>
    </cfRule>
  </conditionalFormatting>
  <conditionalFormatting sqref="U26:U29">
    <cfRule type="expression" dxfId="1123" priority="254" stopIfTrue="1">
      <formula>AF26</formula>
    </cfRule>
  </conditionalFormatting>
  <conditionalFormatting sqref="U26:U29">
    <cfRule type="expression" dxfId="1122" priority="253" stopIfTrue="1">
      <formula>AF26</formula>
    </cfRule>
  </conditionalFormatting>
  <conditionalFormatting sqref="U14:U17">
    <cfRule type="expression" dxfId="1121" priority="252" stopIfTrue="1">
      <formula>AF14</formula>
    </cfRule>
  </conditionalFormatting>
  <conditionalFormatting sqref="U14:U17">
    <cfRule type="expression" dxfId="1120" priority="251" stopIfTrue="1">
      <formula>AF14</formula>
    </cfRule>
  </conditionalFormatting>
  <conditionalFormatting sqref="U14:U17">
    <cfRule type="expression" dxfId="1119" priority="250" stopIfTrue="1">
      <formula>AF14</formula>
    </cfRule>
  </conditionalFormatting>
  <conditionalFormatting sqref="U20:U23">
    <cfRule type="expression" dxfId="1118" priority="249" stopIfTrue="1">
      <formula>AF20</formula>
    </cfRule>
  </conditionalFormatting>
  <conditionalFormatting sqref="U20:U23">
    <cfRule type="expression" dxfId="1117" priority="248" stopIfTrue="1">
      <formula>AF20</formula>
    </cfRule>
  </conditionalFormatting>
  <conditionalFormatting sqref="U20:U23">
    <cfRule type="expression" dxfId="1116" priority="247" stopIfTrue="1">
      <formula>AF20</formula>
    </cfRule>
  </conditionalFormatting>
  <conditionalFormatting sqref="U44:U47">
    <cfRule type="expression" dxfId="1115" priority="246" stopIfTrue="1">
      <formula>AF44</formula>
    </cfRule>
  </conditionalFormatting>
  <conditionalFormatting sqref="U44:U47">
    <cfRule type="expression" dxfId="1114" priority="245" stopIfTrue="1">
      <formula>AF44</formula>
    </cfRule>
  </conditionalFormatting>
  <conditionalFormatting sqref="U44:U47">
    <cfRule type="expression" dxfId="1113" priority="244" stopIfTrue="1">
      <formula>AF44</formula>
    </cfRule>
  </conditionalFormatting>
  <conditionalFormatting sqref="U32:U35">
    <cfRule type="expression" dxfId="1112" priority="243" stopIfTrue="1">
      <formula>AF32</formula>
    </cfRule>
  </conditionalFormatting>
  <conditionalFormatting sqref="U32:U35">
    <cfRule type="expression" dxfId="1111" priority="242" stopIfTrue="1">
      <formula>AF32</formula>
    </cfRule>
  </conditionalFormatting>
  <conditionalFormatting sqref="U32:U35">
    <cfRule type="expression" dxfId="1110" priority="241" stopIfTrue="1">
      <formula>AF32</formula>
    </cfRule>
  </conditionalFormatting>
  <conditionalFormatting sqref="U38:U41">
    <cfRule type="expression" dxfId="1109" priority="240" stopIfTrue="1">
      <formula>AF38</formula>
    </cfRule>
  </conditionalFormatting>
  <conditionalFormatting sqref="U38:U41">
    <cfRule type="expression" dxfId="1108" priority="239" stopIfTrue="1">
      <formula>AF38</formula>
    </cfRule>
  </conditionalFormatting>
  <conditionalFormatting sqref="U38:U41">
    <cfRule type="expression" dxfId="1107" priority="238" stopIfTrue="1">
      <formula>AF38</formula>
    </cfRule>
  </conditionalFormatting>
  <conditionalFormatting sqref="U62:U65">
    <cfRule type="expression" dxfId="1106" priority="237" stopIfTrue="1">
      <formula>AF62</formula>
    </cfRule>
  </conditionalFormatting>
  <conditionalFormatting sqref="U62:U65">
    <cfRule type="expression" dxfId="1105" priority="236" stopIfTrue="1">
      <formula>AF62</formula>
    </cfRule>
  </conditionalFormatting>
  <conditionalFormatting sqref="U62:U65">
    <cfRule type="expression" dxfId="1104" priority="235" stopIfTrue="1">
      <formula>AF62</formula>
    </cfRule>
  </conditionalFormatting>
  <conditionalFormatting sqref="U50:U53">
    <cfRule type="expression" dxfId="1103" priority="234" stopIfTrue="1">
      <formula>AF50</formula>
    </cfRule>
  </conditionalFormatting>
  <conditionalFormatting sqref="U50:U53">
    <cfRule type="expression" dxfId="1102" priority="233" stopIfTrue="1">
      <formula>AF50</formula>
    </cfRule>
  </conditionalFormatting>
  <conditionalFormatting sqref="U50:U53">
    <cfRule type="expression" dxfId="1101" priority="232" stopIfTrue="1">
      <formula>AF50</formula>
    </cfRule>
  </conditionalFormatting>
  <conditionalFormatting sqref="U56:U59">
    <cfRule type="expression" dxfId="1100" priority="231" stopIfTrue="1">
      <formula>AF56</formula>
    </cfRule>
  </conditionalFormatting>
  <conditionalFormatting sqref="U56:U59">
    <cfRule type="expression" dxfId="1099" priority="230" stopIfTrue="1">
      <formula>AF56</formula>
    </cfRule>
  </conditionalFormatting>
  <conditionalFormatting sqref="U56:U59">
    <cfRule type="expression" dxfId="1098" priority="229" stopIfTrue="1">
      <formula>AF56</formula>
    </cfRule>
  </conditionalFormatting>
  <conditionalFormatting sqref="U68:U71">
    <cfRule type="expression" dxfId="1097" priority="228" stopIfTrue="1">
      <formula>AF68</formula>
    </cfRule>
  </conditionalFormatting>
  <conditionalFormatting sqref="U68:U71">
    <cfRule type="expression" dxfId="1096" priority="227" stopIfTrue="1">
      <formula>AF68</formula>
    </cfRule>
  </conditionalFormatting>
  <conditionalFormatting sqref="U68:U71">
    <cfRule type="expression" dxfId="1095" priority="226" stopIfTrue="1">
      <formula>AF68</formula>
    </cfRule>
  </conditionalFormatting>
  <conditionalFormatting sqref="C14:T14 C20:T20 C26:T26 C38:T38 C44:T44 C50:T50 C56:J56 C68:T68 C32:T32 C62:T62 L56:T56">
    <cfRule type="cellIs" dxfId="1094" priority="225" stopIfTrue="1" operator="equal">
      <formula>$V14</formula>
    </cfRule>
  </conditionalFormatting>
  <conditionalFormatting sqref="U38:U41">
    <cfRule type="expression" dxfId="1093" priority="224" stopIfTrue="1">
      <formula>AF38</formula>
    </cfRule>
  </conditionalFormatting>
  <conditionalFormatting sqref="U38:U41">
    <cfRule type="expression" dxfId="1092" priority="223" stopIfTrue="1">
      <formula>AF38</formula>
    </cfRule>
  </conditionalFormatting>
  <conditionalFormatting sqref="U38:U41">
    <cfRule type="expression" dxfId="1091" priority="222" stopIfTrue="1">
      <formula>AF38</formula>
    </cfRule>
  </conditionalFormatting>
  <conditionalFormatting sqref="U32:U35">
    <cfRule type="expression" dxfId="1090" priority="221" stopIfTrue="1">
      <formula>AF32</formula>
    </cfRule>
  </conditionalFormatting>
  <conditionalFormatting sqref="U32:U35">
    <cfRule type="expression" dxfId="1089" priority="220" stopIfTrue="1">
      <formula>AF32</formula>
    </cfRule>
  </conditionalFormatting>
  <conditionalFormatting sqref="U32:U35">
    <cfRule type="expression" dxfId="1088" priority="219" stopIfTrue="1">
      <formula>AF32</formula>
    </cfRule>
  </conditionalFormatting>
  <conditionalFormatting sqref="U50:U53">
    <cfRule type="expression" dxfId="1087" priority="218" stopIfTrue="1">
      <formula>AF50</formula>
    </cfRule>
  </conditionalFormatting>
  <conditionalFormatting sqref="U50:U53">
    <cfRule type="expression" dxfId="1086" priority="217" stopIfTrue="1">
      <formula>AF50</formula>
    </cfRule>
  </conditionalFormatting>
  <conditionalFormatting sqref="U50:U53">
    <cfRule type="expression" dxfId="1085" priority="216" stopIfTrue="1">
      <formula>AF50</formula>
    </cfRule>
  </conditionalFormatting>
  <conditionalFormatting sqref="U44:U47">
    <cfRule type="expression" dxfId="1084" priority="215" stopIfTrue="1">
      <formula>AF44</formula>
    </cfRule>
  </conditionalFormatting>
  <conditionalFormatting sqref="U44:U47">
    <cfRule type="expression" dxfId="1083" priority="214" stopIfTrue="1">
      <formula>AF44</formula>
    </cfRule>
  </conditionalFormatting>
  <conditionalFormatting sqref="U44:U47">
    <cfRule type="expression" dxfId="1082" priority="213" stopIfTrue="1">
      <formula>AF44</formula>
    </cfRule>
  </conditionalFormatting>
  <conditionalFormatting sqref="U62:U65">
    <cfRule type="expression" dxfId="1081" priority="212" stopIfTrue="1">
      <formula>AF62</formula>
    </cfRule>
  </conditionalFormatting>
  <conditionalFormatting sqref="U62:U65">
    <cfRule type="expression" dxfId="1080" priority="211" stopIfTrue="1">
      <formula>AF62</formula>
    </cfRule>
  </conditionalFormatting>
  <conditionalFormatting sqref="U62:U65">
    <cfRule type="expression" dxfId="1079" priority="210" stopIfTrue="1">
      <formula>AF62</formula>
    </cfRule>
  </conditionalFormatting>
  <conditionalFormatting sqref="U56:U59">
    <cfRule type="expression" dxfId="1078" priority="209" stopIfTrue="1">
      <formula>AF56</formula>
    </cfRule>
  </conditionalFormatting>
  <conditionalFormatting sqref="U56:U59">
    <cfRule type="expression" dxfId="1077" priority="208" stopIfTrue="1">
      <formula>AF56</formula>
    </cfRule>
  </conditionalFormatting>
  <conditionalFormatting sqref="U56:U59">
    <cfRule type="expression" dxfId="1076" priority="207" stopIfTrue="1">
      <formula>AF56</formula>
    </cfRule>
  </conditionalFormatting>
  <conditionalFormatting sqref="U68:U71">
    <cfRule type="expression" dxfId="1075" priority="206" stopIfTrue="1">
      <formula>AF68</formula>
    </cfRule>
  </conditionalFormatting>
  <conditionalFormatting sqref="U68:U71">
    <cfRule type="expression" dxfId="1074" priority="205" stopIfTrue="1">
      <formula>AF68</formula>
    </cfRule>
  </conditionalFormatting>
  <conditionalFormatting sqref="U68:U71">
    <cfRule type="expression" dxfId="1073" priority="204" stopIfTrue="1">
      <formula>AF68</formula>
    </cfRule>
  </conditionalFormatting>
  <conditionalFormatting sqref="U62:U65">
    <cfRule type="expression" dxfId="1072" priority="203" stopIfTrue="1">
      <formula>AF62</formula>
    </cfRule>
  </conditionalFormatting>
  <conditionalFormatting sqref="U62:U65">
    <cfRule type="expression" dxfId="1071" priority="202" stopIfTrue="1">
      <formula>AF62</formula>
    </cfRule>
  </conditionalFormatting>
  <conditionalFormatting sqref="U62:U65">
    <cfRule type="expression" dxfId="1070" priority="201" stopIfTrue="1">
      <formula>AF62</formula>
    </cfRule>
  </conditionalFormatting>
  <conditionalFormatting sqref="U86:U89">
    <cfRule type="expression" dxfId="1069" priority="200" stopIfTrue="1">
      <formula>AF86</formula>
    </cfRule>
  </conditionalFormatting>
  <conditionalFormatting sqref="U86:U89">
    <cfRule type="expression" dxfId="1068" priority="199" stopIfTrue="1">
      <formula>AF86</formula>
    </cfRule>
  </conditionalFormatting>
  <conditionalFormatting sqref="U86:U89">
    <cfRule type="expression" dxfId="1067" priority="198" stopIfTrue="1">
      <formula>AF86</formula>
    </cfRule>
  </conditionalFormatting>
  <conditionalFormatting sqref="U74:U77">
    <cfRule type="expression" dxfId="1066" priority="197" stopIfTrue="1">
      <formula>AF74</formula>
    </cfRule>
  </conditionalFormatting>
  <conditionalFormatting sqref="U74:U77">
    <cfRule type="expression" dxfId="1065" priority="196" stopIfTrue="1">
      <formula>AF74</formula>
    </cfRule>
  </conditionalFormatting>
  <conditionalFormatting sqref="U74:U77">
    <cfRule type="expression" dxfId="1064" priority="195" stopIfTrue="1">
      <formula>AF74</formula>
    </cfRule>
  </conditionalFormatting>
  <conditionalFormatting sqref="U80:U83">
    <cfRule type="expression" dxfId="1063" priority="194" stopIfTrue="1">
      <formula>AF80</formula>
    </cfRule>
  </conditionalFormatting>
  <conditionalFormatting sqref="U80:U83">
    <cfRule type="expression" dxfId="1062" priority="193" stopIfTrue="1">
      <formula>AF80</formula>
    </cfRule>
  </conditionalFormatting>
  <conditionalFormatting sqref="U80:U83">
    <cfRule type="expression" dxfId="1061" priority="192" stopIfTrue="1">
      <formula>AF80</formula>
    </cfRule>
  </conditionalFormatting>
  <conditionalFormatting sqref="U104:U107">
    <cfRule type="expression" dxfId="1060" priority="191" stopIfTrue="1">
      <formula>AF104</formula>
    </cfRule>
  </conditionalFormatting>
  <conditionalFormatting sqref="U104:U107">
    <cfRule type="expression" dxfId="1059" priority="190" stopIfTrue="1">
      <formula>AF104</formula>
    </cfRule>
  </conditionalFormatting>
  <conditionalFormatting sqref="U104:U107">
    <cfRule type="expression" dxfId="1058" priority="189" stopIfTrue="1">
      <formula>AF104</formula>
    </cfRule>
  </conditionalFormatting>
  <conditionalFormatting sqref="U92:U95">
    <cfRule type="expression" dxfId="1057" priority="188" stopIfTrue="1">
      <formula>AF92</formula>
    </cfRule>
  </conditionalFormatting>
  <conditionalFormatting sqref="U92:U95">
    <cfRule type="expression" dxfId="1056" priority="187" stopIfTrue="1">
      <formula>AF92</formula>
    </cfRule>
  </conditionalFormatting>
  <conditionalFormatting sqref="U92:U95">
    <cfRule type="expression" dxfId="1055" priority="186" stopIfTrue="1">
      <formula>AF92</formula>
    </cfRule>
  </conditionalFormatting>
  <conditionalFormatting sqref="U98:U101">
    <cfRule type="expression" dxfId="1054" priority="185" stopIfTrue="1">
      <formula>AF98</formula>
    </cfRule>
  </conditionalFormatting>
  <conditionalFormatting sqref="U98:U101">
    <cfRule type="expression" dxfId="1053" priority="184" stopIfTrue="1">
      <formula>AF98</formula>
    </cfRule>
  </conditionalFormatting>
  <conditionalFormatting sqref="U98:U101">
    <cfRule type="expression" dxfId="1052" priority="183" stopIfTrue="1">
      <formula>AF98</formula>
    </cfRule>
  </conditionalFormatting>
  <conditionalFormatting sqref="U122:U125">
    <cfRule type="expression" dxfId="1051" priority="182" stopIfTrue="1">
      <formula>AF122</formula>
    </cfRule>
  </conditionalFormatting>
  <conditionalFormatting sqref="U122:U125">
    <cfRule type="expression" dxfId="1050" priority="181" stopIfTrue="1">
      <formula>AF122</formula>
    </cfRule>
  </conditionalFormatting>
  <conditionalFormatting sqref="U122:U125">
    <cfRule type="expression" dxfId="1049" priority="180" stopIfTrue="1">
      <formula>AF122</formula>
    </cfRule>
  </conditionalFormatting>
  <conditionalFormatting sqref="U110:U113">
    <cfRule type="expression" dxfId="1048" priority="179" stopIfTrue="1">
      <formula>AF110</formula>
    </cfRule>
  </conditionalFormatting>
  <conditionalFormatting sqref="U110:U113">
    <cfRule type="expression" dxfId="1047" priority="178" stopIfTrue="1">
      <formula>AF110</formula>
    </cfRule>
  </conditionalFormatting>
  <conditionalFormatting sqref="U110:U113">
    <cfRule type="expression" dxfId="1046" priority="177" stopIfTrue="1">
      <formula>AF110</formula>
    </cfRule>
  </conditionalFormatting>
  <conditionalFormatting sqref="U116:U119">
    <cfRule type="expression" dxfId="1045" priority="176" stopIfTrue="1">
      <formula>AF116</formula>
    </cfRule>
  </conditionalFormatting>
  <conditionalFormatting sqref="U116:U119">
    <cfRule type="expression" dxfId="1044" priority="175" stopIfTrue="1">
      <formula>AF116</formula>
    </cfRule>
  </conditionalFormatting>
  <conditionalFormatting sqref="U116:U119">
    <cfRule type="expression" dxfId="1043" priority="174" stopIfTrue="1">
      <formula>AF116</formula>
    </cfRule>
  </conditionalFormatting>
  <conditionalFormatting sqref="U128:U131">
    <cfRule type="expression" dxfId="1042" priority="173" stopIfTrue="1">
      <formula>AF128</formula>
    </cfRule>
  </conditionalFormatting>
  <conditionalFormatting sqref="U128:U131">
    <cfRule type="expression" dxfId="1041" priority="172" stopIfTrue="1">
      <formula>AF128</formula>
    </cfRule>
  </conditionalFormatting>
  <conditionalFormatting sqref="U128:U131">
    <cfRule type="expression" dxfId="1040" priority="171" stopIfTrue="1">
      <formula>AF128</formula>
    </cfRule>
  </conditionalFormatting>
  <conditionalFormatting sqref="C74:T74 C80:T80 C86:T86 C92:T92 C98:T98 C104:T104 C110:T110 C116:T116 C122:T122 C128:T128">
    <cfRule type="cellIs" dxfId="1039" priority="170" stopIfTrue="1" operator="equal">
      <formula>$V74</formula>
    </cfRule>
  </conditionalFormatting>
  <conditionalFormatting sqref="U98:U101">
    <cfRule type="expression" dxfId="1038" priority="169" stopIfTrue="1">
      <formula>AF98</formula>
    </cfRule>
  </conditionalFormatting>
  <conditionalFormatting sqref="U98:U101">
    <cfRule type="expression" dxfId="1037" priority="168" stopIfTrue="1">
      <formula>AF98</formula>
    </cfRule>
  </conditionalFormatting>
  <conditionalFormatting sqref="U98:U101">
    <cfRule type="expression" dxfId="1036" priority="167" stopIfTrue="1">
      <formula>AF98</formula>
    </cfRule>
  </conditionalFormatting>
  <conditionalFormatting sqref="U92:U95">
    <cfRule type="expression" dxfId="1035" priority="166" stopIfTrue="1">
      <formula>AF92</formula>
    </cfRule>
  </conditionalFormatting>
  <conditionalFormatting sqref="U92:U95">
    <cfRule type="expression" dxfId="1034" priority="165" stopIfTrue="1">
      <formula>AF92</formula>
    </cfRule>
  </conditionalFormatting>
  <conditionalFormatting sqref="U92:U95">
    <cfRule type="expression" dxfId="1033" priority="164" stopIfTrue="1">
      <formula>AF92</formula>
    </cfRule>
  </conditionalFormatting>
  <conditionalFormatting sqref="U110:U113">
    <cfRule type="expression" dxfId="1032" priority="163" stopIfTrue="1">
      <formula>AF110</formula>
    </cfRule>
  </conditionalFormatting>
  <conditionalFormatting sqref="U110:U113">
    <cfRule type="expression" dxfId="1031" priority="162" stopIfTrue="1">
      <formula>AF110</formula>
    </cfRule>
  </conditionalFormatting>
  <conditionalFormatting sqref="U110:U113">
    <cfRule type="expression" dxfId="1030" priority="161" stopIfTrue="1">
      <formula>AF110</formula>
    </cfRule>
  </conditionalFormatting>
  <conditionalFormatting sqref="U104:U107">
    <cfRule type="expression" dxfId="1029" priority="160" stopIfTrue="1">
      <formula>AF104</formula>
    </cfRule>
  </conditionalFormatting>
  <conditionalFormatting sqref="U104:U107">
    <cfRule type="expression" dxfId="1028" priority="159" stopIfTrue="1">
      <formula>AF104</formula>
    </cfRule>
  </conditionalFormatting>
  <conditionalFormatting sqref="U104:U107">
    <cfRule type="expression" dxfId="1027" priority="158" stopIfTrue="1">
      <formula>AF104</formula>
    </cfRule>
  </conditionalFormatting>
  <conditionalFormatting sqref="U122:U125">
    <cfRule type="expression" dxfId="1026" priority="157" stopIfTrue="1">
      <formula>AF122</formula>
    </cfRule>
  </conditionalFormatting>
  <conditionalFormatting sqref="U122:U125">
    <cfRule type="expression" dxfId="1025" priority="156" stopIfTrue="1">
      <formula>AF122</formula>
    </cfRule>
  </conditionalFormatting>
  <conditionalFormatting sqref="U122:U125">
    <cfRule type="expression" dxfId="1024" priority="155" stopIfTrue="1">
      <formula>AF122</formula>
    </cfRule>
  </conditionalFormatting>
  <conditionalFormatting sqref="U116:U119">
    <cfRule type="expression" dxfId="1023" priority="154" stopIfTrue="1">
      <formula>AF116</formula>
    </cfRule>
  </conditionalFormatting>
  <conditionalFormatting sqref="U116:U119">
    <cfRule type="expression" dxfId="1022" priority="153" stopIfTrue="1">
      <formula>AF116</formula>
    </cfRule>
  </conditionalFormatting>
  <conditionalFormatting sqref="U116:U119">
    <cfRule type="expression" dxfId="1021" priority="152" stopIfTrue="1">
      <formula>AF116</formula>
    </cfRule>
  </conditionalFormatting>
  <conditionalFormatting sqref="U128:U131">
    <cfRule type="expression" dxfId="1020" priority="151" stopIfTrue="1">
      <formula>AF128</formula>
    </cfRule>
  </conditionalFormatting>
  <conditionalFormatting sqref="U128:U131">
    <cfRule type="expression" dxfId="1019" priority="150" stopIfTrue="1">
      <formula>AF128</formula>
    </cfRule>
  </conditionalFormatting>
  <conditionalFormatting sqref="U128:U131">
    <cfRule type="expression" dxfId="1018" priority="149" stopIfTrue="1">
      <formula>AF128</formula>
    </cfRule>
  </conditionalFormatting>
  <conditionalFormatting sqref="U122:U125">
    <cfRule type="expression" dxfId="1017" priority="148" stopIfTrue="1">
      <formula>AF122</formula>
    </cfRule>
  </conditionalFormatting>
  <conditionalFormatting sqref="U122:U125">
    <cfRule type="expression" dxfId="1016" priority="147" stopIfTrue="1">
      <formula>AF122</formula>
    </cfRule>
  </conditionalFormatting>
  <conditionalFormatting sqref="U122:U125">
    <cfRule type="expression" dxfId="1015" priority="146" stopIfTrue="1">
      <formula>AF122</formula>
    </cfRule>
  </conditionalFormatting>
  <conditionalFormatting sqref="U146:U149">
    <cfRule type="expression" dxfId="1014" priority="145" stopIfTrue="1">
      <formula>AF146</formula>
    </cfRule>
  </conditionalFormatting>
  <conditionalFormatting sqref="U146:U149">
    <cfRule type="expression" dxfId="1013" priority="144" stopIfTrue="1">
      <formula>AF146</formula>
    </cfRule>
  </conditionalFormatting>
  <conditionalFormatting sqref="U146:U149">
    <cfRule type="expression" dxfId="1012" priority="143" stopIfTrue="1">
      <formula>AF146</formula>
    </cfRule>
  </conditionalFormatting>
  <conditionalFormatting sqref="U134:U137">
    <cfRule type="expression" dxfId="1011" priority="142" stopIfTrue="1">
      <formula>AF134</formula>
    </cfRule>
  </conditionalFormatting>
  <conditionalFormatting sqref="U134:U137">
    <cfRule type="expression" dxfId="1010" priority="141" stopIfTrue="1">
      <formula>AF134</formula>
    </cfRule>
  </conditionalFormatting>
  <conditionalFormatting sqref="U134:U137">
    <cfRule type="expression" dxfId="1009" priority="140" stopIfTrue="1">
      <formula>AF134</formula>
    </cfRule>
  </conditionalFormatting>
  <conditionalFormatting sqref="U140:U143">
    <cfRule type="expression" dxfId="1008" priority="139" stopIfTrue="1">
      <formula>AF140</formula>
    </cfRule>
  </conditionalFormatting>
  <conditionalFormatting sqref="U140:U143">
    <cfRule type="expression" dxfId="1007" priority="138" stopIfTrue="1">
      <formula>AF140</formula>
    </cfRule>
  </conditionalFormatting>
  <conditionalFormatting sqref="U140:U143">
    <cfRule type="expression" dxfId="1006" priority="137" stopIfTrue="1">
      <formula>AF140</formula>
    </cfRule>
  </conditionalFormatting>
  <conditionalFormatting sqref="U164:U167">
    <cfRule type="expression" dxfId="1005" priority="136" stopIfTrue="1">
      <formula>AF164</formula>
    </cfRule>
  </conditionalFormatting>
  <conditionalFormatting sqref="U164:U167">
    <cfRule type="expression" dxfId="1004" priority="135" stopIfTrue="1">
      <formula>AF164</formula>
    </cfRule>
  </conditionalFormatting>
  <conditionalFormatting sqref="U164:U167">
    <cfRule type="expression" dxfId="1003" priority="134" stopIfTrue="1">
      <formula>AF164</formula>
    </cfRule>
  </conditionalFormatting>
  <conditionalFormatting sqref="U152:U155">
    <cfRule type="expression" dxfId="1002" priority="133" stopIfTrue="1">
      <formula>AF152</formula>
    </cfRule>
  </conditionalFormatting>
  <conditionalFormatting sqref="U152:U155">
    <cfRule type="expression" dxfId="1001" priority="132" stopIfTrue="1">
      <formula>AF152</formula>
    </cfRule>
  </conditionalFormatting>
  <conditionalFormatting sqref="U152:U155">
    <cfRule type="expression" dxfId="1000" priority="131" stopIfTrue="1">
      <formula>AF152</formula>
    </cfRule>
  </conditionalFormatting>
  <conditionalFormatting sqref="U158:U161">
    <cfRule type="expression" dxfId="999" priority="130" stopIfTrue="1">
      <formula>AF158</formula>
    </cfRule>
  </conditionalFormatting>
  <conditionalFormatting sqref="U158:U161">
    <cfRule type="expression" dxfId="998" priority="129" stopIfTrue="1">
      <formula>AF158</formula>
    </cfRule>
  </conditionalFormatting>
  <conditionalFormatting sqref="U158:U161">
    <cfRule type="expression" dxfId="997" priority="128" stopIfTrue="1">
      <formula>AF158</formula>
    </cfRule>
  </conditionalFormatting>
  <conditionalFormatting sqref="U182:U185">
    <cfRule type="expression" dxfId="996" priority="127" stopIfTrue="1">
      <formula>AF182</formula>
    </cfRule>
  </conditionalFormatting>
  <conditionalFormatting sqref="U182:U185">
    <cfRule type="expression" dxfId="995" priority="126" stopIfTrue="1">
      <formula>AF182</formula>
    </cfRule>
  </conditionalFormatting>
  <conditionalFormatting sqref="U182:U185">
    <cfRule type="expression" dxfId="994" priority="125" stopIfTrue="1">
      <formula>AF182</formula>
    </cfRule>
  </conditionalFormatting>
  <conditionalFormatting sqref="U170:U173">
    <cfRule type="expression" dxfId="993" priority="124" stopIfTrue="1">
      <formula>AF170</formula>
    </cfRule>
  </conditionalFormatting>
  <conditionalFormatting sqref="U170:U173">
    <cfRule type="expression" dxfId="992" priority="123" stopIfTrue="1">
      <formula>AF170</formula>
    </cfRule>
  </conditionalFormatting>
  <conditionalFormatting sqref="U170:U173">
    <cfRule type="expression" dxfId="991" priority="122" stopIfTrue="1">
      <formula>AF170</formula>
    </cfRule>
  </conditionalFormatting>
  <conditionalFormatting sqref="U176:U179">
    <cfRule type="expression" dxfId="990" priority="121" stopIfTrue="1">
      <formula>AF176</formula>
    </cfRule>
  </conditionalFormatting>
  <conditionalFormatting sqref="U176:U179">
    <cfRule type="expression" dxfId="989" priority="120" stopIfTrue="1">
      <formula>AF176</formula>
    </cfRule>
  </conditionalFormatting>
  <conditionalFormatting sqref="U176:U179">
    <cfRule type="expression" dxfId="988" priority="119" stopIfTrue="1">
      <formula>AF176</formula>
    </cfRule>
  </conditionalFormatting>
  <conditionalFormatting sqref="U188:U191">
    <cfRule type="expression" dxfId="987" priority="118" stopIfTrue="1">
      <formula>AF188</formula>
    </cfRule>
  </conditionalFormatting>
  <conditionalFormatting sqref="U188:U191">
    <cfRule type="expression" dxfId="986" priority="117" stopIfTrue="1">
      <formula>AF188</formula>
    </cfRule>
  </conditionalFormatting>
  <conditionalFormatting sqref="U188:U191">
    <cfRule type="expression" dxfId="985" priority="116" stopIfTrue="1">
      <formula>AF188</formula>
    </cfRule>
  </conditionalFormatting>
  <conditionalFormatting sqref="C134:T134 C140:T140 C146:T146 C152:T152 C158:T158 C164:T164 C170:T170 C176:T176 C182:T182 C188:T188">
    <cfRule type="cellIs" dxfId="984" priority="115" stopIfTrue="1" operator="equal">
      <formula>$V134</formula>
    </cfRule>
  </conditionalFormatting>
  <conditionalFormatting sqref="U158:U161">
    <cfRule type="expression" dxfId="983" priority="114" stopIfTrue="1">
      <formula>AF158</formula>
    </cfRule>
  </conditionalFormatting>
  <conditionalFormatting sqref="U158:U161">
    <cfRule type="expression" dxfId="982" priority="113" stopIfTrue="1">
      <formula>AF158</formula>
    </cfRule>
  </conditionalFormatting>
  <conditionalFormatting sqref="U158:U161">
    <cfRule type="expression" dxfId="981" priority="112" stopIfTrue="1">
      <formula>AF158</formula>
    </cfRule>
  </conditionalFormatting>
  <conditionalFormatting sqref="U152:U155">
    <cfRule type="expression" dxfId="980" priority="111" stopIfTrue="1">
      <formula>AF152</formula>
    </cfRule>
  </conditionalFormatting>
  <conditionalFormatting sqref="U152:U155">
    <cfRule type="expression" dxfId="979" priority="110" stopIfTrue="1">
      <formula>AF152</formula>
    </cfRule>
  </conditionalFormatting>
  <conditionalFormatting sqref="U152:U155">
    <cfRule type="expression" dxfId="978" priority="109" stopIfTrue="1">
      <formula>AF152</formula>
    </cfRule>
  </conditionalFormatting>
  <conditionalFormatting sqref="U170:U173">
    <cfRule type="expression" dxfId="977" priority="108" stopIfTrue="1">
      <formula>AF170</formula>
    </cfRule>
  </conditionalFormatting>
  <conditionalFormatting sqref="U170:U173">
    <cfRule type="expression" dxfId="976" priority="107" stopIfTrue="1">
      <formula>AF170</formula>
    </cfRule>
  </conditionalFormatting>
  <conditionalFormatting sqref="U170:U173">
    <cfRule type="expression" dxfId="975" priority="106" stopIfTrue="1">
      <formula>AF170</formula>
    </cfRule>
  </conditionalFormatting>
  <conditionalFormatting sqref="U164:U167">
    <cfRule type="expression" dxfId="974" priority="105" stopIfTrue="1">
      <formula>AF164</formula>
    </cfRule>
  </conditionalFormatting>
  <conditionalFormatting sqref="U164:U167">
    <cfRule type="expression" dxfId="973" priority="104" stopIfTrue="1">
      <formula>AF164</formula>
    </cfRule>
  </conditionalFormatting>
  <conditionalFormatting sqref="U164:U167">
    <cfRule type="expression" dxfId="972" priority="103" stopIfTrue="1">
      <formula>AF164</formula>
    </cfRule>
  </conditionalFormatting>
  <conditionalFormatting sqref="U182:U185">
    <cfRule type="expression" dxfId="971" priority="102" stopIfTrue="1">
      <formula>AF182</formula>
    </cfRule>
  </conditionalFormatting>
  <conditionalFormatting sqref="U182:U185">
    <cfRule type="expression" dxfId="970" priority="101" stopIfTrue="1">
      <formula>AF182</formula>
    </cfRule>
  </conditionalFormatting>
  <conditionalFormatting sqref="U182:U185">
    <cfRule type="expression" dxfId="969" priority="100" stopIfTrue="1">
      <formula>AF182</formula>
    </cfRule>
  </conditionalFormatting>
  <conditionalFormatting sqref="U176:U179">
    <cfRule type="expression" dxfId="968" priority="99" stopIfTrue="1">
      <formula>AF176</formula>
    </cfRule>
  </conditionalFormatting>
  <conditionalFormatting sqref="U176:U179">
    <cfRule type="expression" dxfId="967" priority="98" stopIfTrue="1">
      <formula>AF176</formula>
    </cfRule>
  </conditionalFormatting>
  <conditionalFormatting sqref="U176:U179">
    <cfRule type="expression" dxfId="966" priority="97" stopIfTrue="1">
      <formula>AF176</formula>
    </cfRule>
  </conditionalFormatting>
  <conditionalFormatting sqref="U188:U191">
    <cfRule type="expression" dxfId="965" priority="96" stopIfTrue="1">
      <formula>AF188</formula>
    </cfRule>
  </conditionalFormatting>
  <conditionalFormatting sqref="U188:U191">
    <cfRule type="expression" dxfId="964" priority="95" stopIfTrue="1">
      <formula>AF188</formula>
    </cfRule>
  </conditionalFormatting>
  <conditionalFormatting sqref="U188:U191">
    <cfRule type="expression" dxfId="963" priority="94" stopIfTrue="1">
      <formula>AF188</formula>
    </cfRule>
  </conditionalFormatting>
  <conditionalFormatting sqref="U182:U185">
    <cfRule type="expression" dxfId="962" priority="93" stopIfTrue="1">
      <formula>AF182</formula>
    </cfRule>
  </conditionalFormatting>
  <conditionalFormatting sqref="U182:U185">
    <cfRule type="expression" dxfId="961" priority="92" stopIfTrue="1">
      <formula>AF182</formula>
    </cfRule>
  </conditionalFormatting>
  <conditionalFormatting sqref="U182:U185">
    <cfRule type="expression" dxfId="960" priority="91" stopIfTrue="1">
      <formula>AF182</formula>
    </cfRule>
  </conditionalFormatting>
  <conditionalFormatting sqref="U194:U197">
    <cfRule type="expression" dxfId="959" priority="90" stopIfTrue="1">
      <formula>AF194</formula>
    </cfRule>
  </conditionalFormatting>
  <conditionalFormatting sqref="U194:U197">
    <cfRule type="expression" dxfId="958" priority="89" stopIfTrue="1">
      <formula>AF194</formula>
    </cfRule>
  </conditionalFormatting>
  <conditionalFormatting sqref="U194:U197">
    <cfRule type="expression" dxfId="957" priority="88" stopIfTrue="1">
      <formula>AF194</formula>
    </cfRule>
  </conditionalFormatting>
  <conditionalFormatting sqref="C194:T194">
    <cfRule type="cellIs" dxfId="956" priority="87" stopIfTrue="1" operator="equal">
      <formula>$V194</formula>
    </cfRule>
  </conditionalFormatting>
  <conditionalFormatting sqref="U194:U197">
    <cfRule type="expression" dxfId="955" priority="86" stopIfTrue="1">
      <formula>AF194</formula>
    </cfRule>
  </conditionalFormatting>
  <conditionalFormatting sqref="U194:U197">
    <cfRule type="expression" dxfId="954" priority="85" stopIfTrue="1">
      <formula>AF194</formula>
    </cfRule>
  </conditionalFormatting>
  <conditionalFormatting sqref="U194:U197">
    <cfRule type="expression" dxfId="953" priority="84" stopIfTrue="1">
      <formula>AF194</formula>
    </cfRule>
  </conditionalFormatting>
  <conditionalFormatting sqref="U200:U203">
    <cfRule type="expression" dxfId="952" priority="83" stopIfTrue="1">
      <formula>AF200</formula>
    </cfRule>
  </conditionalFormatting>
  <conditionalFormatting sqref="U200:U203">
    <cfRule type="expression" dxfId="951" priority="82" stopIfTrue="1">
      <formula>AF200</formula>
    </cfRule>
  </conditionalFormatting>
  <conditionalFormatting sqref="U200:U203">
    <cfRule type="expression" dxfId="950" priority="81" stopIfTrue="1">
      <formula>AF200</formula>
    </cfRule>
  </conditionalFormatting>
  <conditionalFormatting sqref="C200:T200">
    <cfRule type="cellIs" dxfId="949" priority="80" stopIfTrue="1" operator="equal">
      <formula>$V200</formula>
    </cfRule>
  </conditionalFormatting>
  <conditionalFormatting sqref="U200:U203">
    <cfRule type="expression" dxfId="948" priority="79" stopIfTrue="1">
      <formula>AF200</formula>
    </cfRule>
  </conditionalFormatting>
  <conditionalFormatting sqref="U200:U203">
    <cfRule type="expression" dxfId="947" priority="78" stopIfTrue="1">
      <formula>AF200</formula>
    </cfRule>
  </conditionalFormatting>
  <conditionalFormatting sqref="U200:U203">
    <cfRule type="expression" dxfId="946" priority="77" stopIfTrue="1">
      <formula>AF200</formula>
    </cfRule>
  </conditionalFormatting>
  <conditionalFormatting sqref="U206:U209">
    <cfRule type="expression" dxfId="945" priority="76" stopIfTrue="1">
      <formula>AF206</formula>
    </cfRule>
  </conditionalFormatting>
  <conditionalFormatting sqref="U206:U209">
    <cfRule type="expression" dxfId="944" priority="75" stopIfTrue="1">
      <formula>AF206</formula>
    </cfRule>
  </conditionalFormatting>
  <conditionalFormatting sqref="U206:U209">
    <cfRule type="expression" dxfId="943" priority="74" stopIfTrue="1">
      <formula>AF206</formula>
    </cfRule>
  </conditionalFormatting>
  <conditionalFormatting sqref="C206:T206">
    <cfRule type="cellIs" dxfId="942" priority="73" stopIfTrue="1" operator="equal">
      <formula>$V206</formula>
    </cfRule>
  </conditionalFormatting>
  <conditionalFormatting sqref="U206:U209">
    <cfRule type="expression" dxfId="941" priority="72" stopIfTrue="1">
      <formula>AF206</formula>
    </cfRule>
  </conditionalFormatting>
  <conditionalFormatting sqref="U206:U209">
    <cfRule type="expression" dxfId="940" priority="71" stopIfTrue="1">
      <formula>AF206</formula>
    </cfRule>
  </conditionalFormatting>
  <conditionalFormatting sqref="U206:U209">
    <cfRule type="expression" dxfId="939" priority="70" stopIfTrue="1">
      <formula>AF206</formula>
    </cfRule>
  </conditionalFormatting>
  <conditionalFormatting sqref="U212:U215">
    <cfRule type="expression" dxfId="938" priority="69" stopIfTrue="1">
      <formula>AF212</formula>
    </cfRule>
  </conditionalFormatting>
  <conditionalFormatting sqref="U212:U215">
    <cfRule type="expression" dxfId="937" priority="68" stopIfTrue="1">
      <formula>AF212</formula>
    </cfRule>
  </conditionalFormatting>
  <conditionalFormatting sqref="U212:U215">
    <cfRule type="expression" dxfId="936" priority="67" stopIfTrue="1">
      <formula>AF212</formula>
    </cfRule>
  </conditionalFormatting>
  <conditionalFormatting sqref="C212:T212">
    <cfRule type="cellIs" dxfId="935" priority="66" stopIfTrue="1" operator="equal">
      <formula>$V212</formula>
    </cfRule>
  </conditionalFormatting>
  <conditionalFormatting sqref="U212:U215">
    <cfRule type="expression" dxfId="934" priority="65" stopIfTrue="1">
      <formula>AF212</formula>
    </cfRule>
  </conditionalFormatting>
  <conditionalFormatting sqref="U212:U215">
    <cfRule type="expression" dxfId="933" priority="64" stopIfTrue="1">
      <formula>AF212</formula>
    </cfRule>
  </conditionalFormatting>
  <conditionalFormatting sqref="U212:U215">
    <cfRule type="expression" dxfId="932" priority="63" stopIfTrue="1">
      <formula>AF212</formula>
    </cfRule>
  </conditionalFormatting>
  <conditionalFormatting sqref="U218:U221">
    <cfRule type="expression" dxfId="931" priority="62" stopIfTrue="1">
      <formula>AF218</formula>
    </cfRule>
  </conditionalFormatting>
  <conditionalFormatting sqref="U218:U221">
    <cfRule type="expression" dxfId="930" priority="61" stopIfTrue="1">
      <formula>AF218</formula>
    </cfRule>
  </conditionalFormatting>
  <conditionalFormatting sqref="U218:U221">
    <cfRule type="expression" dxfId="929" priority="60" stopIfTrue="1">
      <formula>AF218</formula>
    </cfRule>
  </conditionalFormatting>
  <conditionalFormatting sqref="C218:T218">
    <cfRule type="cellIs" dxfId="928" priority="59" stopIfTrue="1" operator="equal">
      <formula>$V218</formula>
    </cfRule>
  </conditionalFormatting>
  <conditionalFormatting sqref="U218:U221">
    <cfRule type="expression" dxfId="927" priority="58" stopIfTrue="1">
      <formula>AF218</formula>
    </cfRule>
  </conditionalFormatting>
  <conditionalFormatting sqref="U218:U221">
    <cfRule type="expression" dxfId="926" priority="57" stopIfTrue="1">
      <formula>AF218</formula>
    </cfRule>
  </conditionalFormatting>
  <conditionalFormatting sqref="U218:U221">
    <cfRule type="expression" dxfId="925" priority="56" stopIfTrue="1">
      <formula>AF218</formula>
    </cfRule>
  </conditionalFormatting>
  <conditionalFormatting sqref="U224:U227">
    <cfRule type="expression" dxfId="924" priority="55" stopIfTrue="1">
      <formula>AF224</formula>
    </cfRule>
  </conditionalFormatting>
  <conditionalFormatting sqref="U224:U227">
    <cfRule type="expression" dxfId="923" priority="54" stopIfTrue="1">
      <formula>AF224</formula>
    </cfRule>
  </conditionalFormatting>
  <conditionalFormatting sqref="U224:U227">
    <cfRule type="expression" dxfId="922" priority="53" stopIfTrue="1">
      <formula>AF224</formula>
    </cfRule>
  </conditionalFormatting>
  <conditionalFormatting sqref="C224:T224">
    <cfRule type="cellIs" dxfId="921" priority="52" stopIfTrue="1" operator="equal">
      <formula>$V224</formula>
    </cfRule>
  </conditionalFormatting>
  <conditionalFormatting sqref="U224:U227">
    <cfRule type="expression" dxfId="920" priority="51" stopIfTrue="1">
      <formula>AF224</formula>
    </cfRule>
  </conditionalFormatting>
  <conditionalFormatting sqref="U224:U227">
    <cfRule type="expression" dxfId="919" priority="50" stopIfTrue="1">
      <formula>AF224</formula>
    </cfRule>
  </conditionalFormatting>
  <conditionalFormatting sqref="U224:U227">
    <cfRule type="expression" dxfId="918" priority="49" stopIfTrue="1">
      <formula>AF224</formula>
    </cfRule>
  </conditionalFormatting>
  <conditionalFormatting sqref="C14:G14">
    <cfRule type="cellIs" dxfId="917" priority="48" stopIfTrue="1" operator="equal">
      <formula>$V14</formula>
    </cfRule>
  </conditionalFormatting>
  <conditionalFormatting sqref="C26:G26">
    <cfRule type="cellIs" dxfId="916" priority="47" stopIfTrue="1" operator="equal">
      <formula>$V26</formula>
    </cfRule>
  </conditionalFormatting>
  <conditionalFormatting sqref="C38:G38">
    <cfRule type="cellIs" dxfId="915" priority="46" stopIfTrue="1" operator="equal">
      <formula>$V38</formula>
    </cfRule>
  </conditionalFormatting>
  <conditionalFormatting sqref="C44:G44">
    <cfRule type="cellIs" dxfId="914" priority="45" stopIfTrue="1" operator="equal">
      <formula>$V44</formula>
    </cfRule>
  </conditionalFormatting>
  <conditionalFormatting sqref="C50:G50">
    <cfRule type="cellIs" dxfId="913" priority="44" stopIfTrue="1" operator="equal">
      <formula>$V50</formula>
    </cfRule>
  </conditionalFormatting>
  <conditionalFormatting sqref="C56:G56">
    <cfRule type="cellIs" dxfId="912" priority="43" stopIfTrue="1" operator="equal">
      <formula>$V56</formula>
    </cfRule>
  </conditionalFormatting>
  <conditionalFormatting sqref="C68:G68">
    <cfRule type="cellIs" dxfId="911" priority="42" stopIfTrue="1" operator="equal">
      <formula>$V68</formula>
    </cfRule>
  </conditionalFormatting>
  <conditionalFormatting sqref="C74:G74">
    <cfRule type="cellIs" dxfId="910" priority="41" stopIfTrue="1" operator="equal">
      <formula>$V74</formula>
    </cfRule>
  </conditionalFormatting>
  <conditionalFormatting sqref="C80:G80">
    <cfRule type="cellIs" dxfId="909" priority="40" stopIfTrue="1" operator="equal">
      <formula>$V80</formula>
    </cfRule>
  </conditionalFormatting>
  <conditionalFormatting sqref="C86:G86">
    <cfRule type="cellIs" dxfId="908" priority="39" stopIfTrue="1" operator="equal">
      <formula>$V86</formula>
    </cfRule>
  </conditionalFormatting>
  <conditionalFormatting sqref="C92:G92">
    <cfRule type="cellIs" dxfId="907" priority="38" stopIfTrue="1" operator="equal">
      <formula>$V92</formula>
    </cfRule>
  </conditionalFormatting>
  <conditionalFormatting sqref="C98:G98">
    <cfRule type="cellIs" dxfId="906" priority="37" stopIfTrue="1" operator="equal">
      <formula>$V98</formula>
    </cfRule>
  </conditionalFormatting>
  <conditionalFormatting sqref="C104:G104">
    <cfRule type="cellIs" dxfId="905" priority="36" stopIfTrue="1" operator="equal">
      <formula>$V104</formula>
    </cfRule>
  </conditionalFormatting>
  <conditionalFormatting sqref="C110:G110">
    <cfRule type="cellIs" dxfId="904" priority="35" stopIfTrue="1" operator="equal">
      <formula>$V110</formula>
    </cfRule>
  </conditionalFormatting>
  <conditionalFormatting sqref="C116:G116">
    <cfRule type="cellIs" dxfId="903" priority="34" stopIfTrue="1" operator="equal">
      <formula>$V116</formula>
    </cfRule>
  </conditionalFormatting>
  <conditionalFormatting sqref="C128:G128">
    <cfRule type="cellIs" dxfId="902" priority="33" stopIfTrue="1" operator="equal">
      <formula>$V128</formula>
    </cfRule>
  </conditionalFormatting>
  <conditionalFormatting sqref="C140:G140">
    <cfRule type="cellIs" dxfId="901" priority="32" stopIfTrue="1" operator="equal">
      <formula>$V140</formula>
    </cfRule>
  </conditionalFormatting>
  <conditionalFormatting sqref="C146:G146">
    <cfRule type="cellIs" dxfId="900" priority="31" stopIfTrue="1" operator="equal">
      <formula>$V146</formula>
    </cfRule>
  </conditionalFormatting>
  <conditionalFormatting sqref="C158:G158">
    <cfRule type="cellIs" dxfId="899" priority="30" stopIfTrue="1" operator="equal">
      <formula>$V158</formula>
    </cfRule>
  </conditionalFormatting>
  <conditionalFormatting sqref="C164:G164">
    <cfRule type="cellIs" dxfId="898" priority="29" stopIfTrue="1" operator="equal">
      <formula>$V164</formula>
    </cfRule>
  </conditionalFormatting>
  <conditionalFormatting sqref="C170:G170">
    <cfRule type="cellIs" dxfId="897" priority="28" stopIfTrue="1" operator="equal">
      <formula>$V170</formula>
    </cfRule>
  </conditionalFormatting>
  <conditionalFormatting sqref="C176:G176">
    <cfRule type="cellIs" dxfId="896" priority="27" stopIfTrue="1" operator="equal">
      <formula>$V176</formula>
    </cfRule>
  </conditionalFormatting>
  <conditionalFormatting sqref="C182:G182">
    <cfRule type="cellIs" dxfId="895" priority="26" stopIfTrue="1" operator="equal">
      <formula>$V182</formula>
    </cfRule>
  </conditionalFormatting>
  <conditionalFormatting sqref="C188:G188">
    <cfRule type="cellIs" dxfId="894" priority="25" stopIfTrue="1" operator="equal">
      <formula>$V188</formula>
    </cfRule>
  </conditionalFormatting>
  <conditionalFormatting sqref="C200:G200">
    <cfRule type="cellIs" dxfId="893" priority="24" stopIfTrue="1" operator="equal">
      <formula>$V200</formula>
    </cfRule>
  </conditionalFormatting>
  <conditionalFormatting sqref="C206:G206">
    <cfRule type="cellIs" dxfId="892" priority="23" stopIfTrue="1" operator="equal">
      <formula>$V206</formula>
    </cfRule>
  </conditionalFormatting>
  <conditionalFormatting sqref="C212:G212">
    <cfRule type="cellIs" dxfId="891" priority="22" stopIfTrue="1" operator="equal">
      <formula>$V212</formula>
    </cfRule>
  </conditionalFormatting>
  <conditionalFormatting sqref="C218:G218">
    <cfRule type="cellIs" dxfId="890" priority="21" stopIfTrue="1" operator="equal">
      <formula>$V218</formula>
    </cfRule>
  </conditionalFormatting>
  <conditionalFormatting sqref="G122:I122">
    <cfRule type="cellIs" dxfId="889" priority="20" stopIfTrue="1" operator="equal">
      <formula>$V122</formula>
    </cfRule>
  </conditionalFormatting>
  <conditionalFormatting sqref="G134:I134">
    <cfRule type="cellIs" dxfId="888" priority="19" stopIfTrue="1" operator="equal">
      <formula>$V134</formula>
    </cfRule>
  </conditionalFormatting>
  <conditionalFormatting sqref="G152:I152">
    <cfRule type="cellIs" dxfId="887" priority="18" stopIfTrue="1" operator="equal">
      <formula>$V152</formula>
    </cfRule>
  </conditionalFormatting>
  <conditionalFormatting sqref="G194:I194">
    <cfRule type="cellIs" dxfId="886" priority="17" stopIfTrue="1" operator="equal">
      <formula>$V194</formula>
    </cfRule>
  </conditionalFormatting>
  <conditionalFormatting sqref="G224:I224">
    <cfRule type="cellIs" dxfId="885" priority="16" stopIfTrue="1" operator="equal">
      <formula>$V224</formula>
    </cfRule>
  </conditionalFormatting>
  <conditionalFormatting sqref="K14:L14">
    <cfRule type="cellIs" dxfId="884" priority="15" stopIfTrue="1" operator="equal">
      <formula>$V14</formula>
    </cfRule>
  </conditionalFormatting>
  <conditionalFormatting sqref="K20:L20">
    <cfRule type="cellIs" dxfId="883" priority="14" stopIfTrue="1" operator="equal">
      <formula>$V20</formula>
    </cfRule>
  </conditionalFormatting>
  <conditionalFormatting sqref="K26:L26">
    <cfRule type="cellIs" dxfId="882" priority="13" stopIfTrue="1" operator="equal">
      <formula>$V26</formula>
    </cfRule>
  </conditionalFormatting>
  <conditionalFormatting sqref="K32:L32">
    <cfRule type="cellIs" dxfId="881" priority="12" stopIfTrue="1" operator="equal">
      <formula>$V32</formula>
    </cfRule>
  </conditionalFormatting>
  <conditionalFormatting sqref="K38:L38">
    <cfRule type="cellIs" dxfId="880" priority="11" stopIfTrue="1" operator="equal">
      <formula>$V38</formula>
    </cfRule>
  </conditionalFormatting>
  <conditionalFormatting sqref="K44:L44">
    <cfRule type="cellIs" dxfId="879" priority="10" stopIfTrue="1" operator="equal">
      <formula>$V44</formula>
    </cfRule>
  </conditionalFormatting>
  <conditionalFormatting sqref="K50:L50">
    <cfRule type="cellIs" dxfId="878" priority="9" stopIfTrue="1" operator="equal">
      <formula>$V50</formula>
    </cfRule>
  </conditionalFormatting>
  <conditionalFormatting sqref="K134:L134">
    <cfRule type="cellIs" dxfId="877" priority="8" stopIfTrue="1" operator="equal">
      <formula>$V134</formula>
    </cfRule>
  </conditionalFormatting>
  <conditionalFormatting sqref="K152:L152">
    <cfRule type="cellIs" dxfId="876" priority="7" stopIfTrue="1" operator="equal">
      <formula>$V152</formula>
    </cfRule>
  </conditionalFormatting>
  <conditionalFormatting sqref="K206:L206">
    <cfRule type="cellIs" dxfId="875" priority="6" stopIfTrue="1" operator="equal">
      <formula>$V206</formula>
    </cfRule>
  </conditionalFormatting>
  <conditionalFormatting sqref="K218:L218">
    <cfRule type="cellIs" dxfId="874" priority="5" stopIfTrue="1" operator="equal">
      <formula>$V218</formula>
    </cfRule>
  </conditionalFormatting>
  <conditionalFormatting sqref="K224:L224">
    <cfRule type="cellIs" dxfId="873" priority="4" stopIfTrue="1" operator="equal">
      <formula>$V224</formula>
    </cfRule>
  </conditionalFormatting>
  <conditionalFormatting sqref="K56">
    <cfRule type="cellIs" dxfId="872" priority="3" stopIfTrue="1" operator="equal">
      <formula>$V56</formula>
    </cfRule>
  </conditionalFormatting>
  <conditionalFormatting sqref="K56">
    <cfRule type="cellIs" dxfId="871" priority="2" stopIfTrue="1" operator="equal">
      <formula>$V56</formula>
    </cfRule>
  </conditionalFormatting>
  <conditionalFormatting sqref="L56">
    <cfRule type="cellIs" dxfId="870" priority="1" stopIfTrue="1" operator="equal">
      <formula>$V56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9" manualBreakCount="9">
    <brk id="29" max="20" man="1"/>
    <brk id="53" max="20" man="1"/>
    <brk id="77" max="20" man="1"/>
    <brk id="101" max="20" man="1"/>
    <brk id="125" max="20" man="1"/>
    <brk id="149" max="20" man="1"/>
    <brk id="173" max="20" man="1"/>
    <brk id="197" max="20" man="1"/>
    <brk id="221" max="2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9"/>
  <sheetViews>
    <sheetView zoomScaleNormal="100" workbookViewId="0">
      <pane xSplit="2" ySplit="5" topLeftCell="C132" activePane="bottomRight" state="frozen"/>
      <selection pane="topRight"/>
      <selection pane="bottomLeft"/>
      <selection pane="bottomRight" activeCell="A137" sqref="A137"/>
    </sheetView>
  </sheetViews>
  <sheetFormatPr defaultColWidth="9.140625" defaultRowHeight="15" x14ac:dyDescent="0.2"/>
  <cols>
    <col min="1" max="1" width="10.7109375" style="47" customWidth="1"/>
    <col min="2" max="2" width="7.7109375" style="47" customWidth="1"/>
    <col min="3" max="19" width="6.5703125" style="47" customWidth="1"/>
    <col min="20" max="20" width="11.7109375" style="47" customWidth="1"/>
    <col min="21" max="21" width="6.7109375" style="47" customWidth="1"/>
    <col min="22" max="16384" width="9.140625" style="47"/>
  </cols>
  <sheetData>
    <row r="1" spans="1:24" ht="21.95" customHeight="1" x14ac:dyDescent="0.2">
      <c r="A1" s="19" t="s">
        <v>15</v>
      </c>
      <c r="B1" s="42"/>
      <c r="C1" s="42"/>
      <c r="D1" s="42"/>
      <c r="E1" s="42"/>
      <c r="F1" s="43"/>
      <c r="G1" s="43"/>
      <c r="H1" s="43"/>
      <c r="I1" s="43"/>
      <c r="J1" s="44"/>
      <c r="K1" s="65" t="s">
        <v>57</v>
      </c>
      <c r="L1" s="20"/>
      <c r="M1" s="20"/>
      <c r="N1" s="20"/>
      <c r="O1" s="20"/>
      <c r="P1" s="20"/>
      <c r="Q1" s="20"/>
      <c r="R1" s="20"/>
      <c r="S1" s="45"/>
      <c r="T1" s="46"/>
    </row>
    <row r="2" spans="1:24" ht="5.0999999999999996" customHeight="1" thickBot="1" x14ac:dyDescent="0.25">
      <c r="A2" s="21"/>
      <c r="B2" s="48"/>
      <c r="C2" s="48"/>
      <c r="D2" s="48"/>
      <c r="E2" s="48"/>
      <c r="F2" s="49"/>
      <c r="G2" s="49"/>
      <c r="H2" s="49"/>
      <c r="I2" s="49"/>
      <c r="J2" s="50"/>
      <c r="K2" s="49"/>
      <c r="L2" s="1"/>
      <c r="M2" s="1"/>
      <c r="N2" s="1"/>
      <c r="O2" s="1"/>
      <c r="P2" s="48"/>
      <c r="Q2" s="48"/>
      <c r="R2" s="48"/>
      <c r="S2" s="48"/>
      <c r="T2" s="51"/>
    </row>
    <row r="3" spans="1:24" ht="21.95" customHeight="1" thickBot="1" x14ac:dyDescent="0.25">
      <c r="A3" s="21" t="s">
        <v>0</v>
      </c>
      <c r="B3" s="24">
        <v>12</v>
      </c>
      <c r="C3" s="113" t="s">
        <v>20</v>
      </c>
      <c r="D3" s="113"/>
      <c r="E3" s="113"/>
      <c r="F3" s="113"/>
      <c r="G3" s="113"/>
      <c r="H3" s="113"/>
      <c r="I3" s="113"/>
      <c r="J3" s="50"/>
      <c r="K3" s="81" t="s">
        <v>22</v>
      </c>
      <c r="L3" s="1"/>
      <c r="M3" s="1"/>
      <c r="N3" s="1"/>
      <c r="O3" s="1"/>
      <c r="P3" s="48"/>
      <c r="Q3" s="48"/>
      <c r="R3" s="48"/>
      <c r="S3" s="48"/>
      <c r="T3" s="51"/>
    </row>
    <row r="4" spans="1:24" ht="5.0999999999999996" customHeight="1" thickBot="1" x14ac:dyDescent="0.3">
      <c r="A4" s="25"/>
      <c r="B4" s="26"/>
      <c r="C4" s="27"/>
      <c r="D4" s="27"/>
      <c r="E4" s="27"/>
      <c r="F4" s="52"/>
      <c r="G4" s="52"/>
      <c r="H4" s="52"/>
      <c r="I4" s="52"/>
      <c r="J4" s="28"/>
      <c r="K4" s="26"/>
      <c r="L4" s="26"/>
      <c r="M4" s="26"/>
      <c r="N4" s="26"/>
      <c r="O4" s="26"/>
      <c r="P4" s="53"/>
      <c r="Q4" s="53"/>
      <c r="R4" s="53"/>
      <c r="S4" s="53"/>
      <c r="T4" s="54"/>
    </row>
    <row r="5" spans="1:24" s="66" customFormat="1" ht="114.95" customHeight="1" thickBot="1" x14ac:dyDescent="0.25">
      <c r="A5" s="30" t="s">
        <v>2</v>
      </c>
      <c r="B5" s="30" t="s">
        <v>3</v>
      </c>
      <c r="C5" s="115" t="s">
        <v>16</v>
      </c>
      <c r="D5" s="115" t="s">
        <v>17</v>
      </c>
      <c r="E5" s="115" t="s">
        <v>23</v>
      </c>
      <c r="F5" s="115" t="s">
        <v>24</v>
      </c>
      <c r="G5" s="115" t="s">
        <v>25</v>
      </c>
      <c r="H5" s="115" t="s">
        <v>26</v>
      </c>
      <c r="I5" s="115" t="s">
        <v>33</v>
      </c>
      <c r="J5" s="115" t="s">
        <v>27</v>
      </c>
      <c r="K5" s="90" t="s">
        <v>28</v>
      </c>
      <c r="L5" s="115" t="s">
        <v>29</v>
      </c>
      <c r="M5" s="115" t="s">
        <v>30</v>
      </c>
      <c r="N5" s="115" t="s">
        <v>34</v>
      </c>
      <c r="O5" s="91" t="s">
        <v>31</v>
      </c>
      <c r="P5" s="91" t="s">
        <v>59</v>
      </c>
      <c r="Q5" s="87" t="s">
        <v>35</v>
      </c>
      <c r="R5" s="87" t="s">
        <v>36</v>
      </c>
      <c r="S5" s="87" t="s">
        <v>32</v>
      </c>
      <c r="T5" s="30" t="s">
        <v>14</v>
      </c>
      <c r="U5" s="16" t="s">
        <v>4</v>
      </c>
    </row>
    <row r="6" spans="1:24" s="56" customFormat="1" ht="15.6" customHeight="1" x14ac:dyDescent="0.2">
      <c r="A6" s="135"/>
      <c r="B6" s="31" t="s">
        <v>5</v>
      </c>
      <c r="C6" s="32"/>
      <c r="D6" s="29">
        <v>0</v>
      </c>
      <c r="E6" s="29">
        <v>0</v>
      </c>
      <c r="F6" s="29">
        <v>0</v>
      </c>
      <c r="G6" s="29">
        <v>2</v>
      </c>
      <c r="H6" s="29">
        <v>2</v>
      </c>
      <c r="I6" s="29">
        <v>3</v>
      </c>
      <c r="J6" s="92">
        <v>2</v>
      </c>
      <c r="K6" s="93" t="s">
        <v>50</v>
      </c>
      <c r="L6" s="94">
        <v>10</v>
      </c>
      <c r="M6" s="94">
        <v>0</v>
      </c>
      <c r="N6" s="94">
        <v>1</v>
      </c>
      <c r="O6" s="95" t="s">
        <v>50</v>
      </c>
      <c r="P6" s="95" t="s">
        <v>50</v>
      </c>
      <c r="Q6" s="96">
        <v>4</v>
      </c>
      <c r="R6" s="84">
        <v>0</v>
      </c>
      <c r="S6" s="89">
        <v>2</v>
      </c>
      <c r="T6" s="37" t="s">
        <v>6</v>
      </c>
      <c r="U6" s="55"/>
      <c r="V6" s="59"/>
      <c r="W6" s="59"/>
      <c r="X6" s="59"/>
    </row>
    <row r="7" spans="1:24" s="56" customFormat="1" ht="15.6" customHeight="1" x14ac:dyDescent="0.15">
      <c r="A7" s="133">
        <v>5.25</v>
      </c>
      <c r="B7" s="34" t="s">
        <v>7</v>
      </c>
      <c r="C7" s="23">
        <v>1</v>
      </c>
      <c r="D7" s="4">
        <v>10</v>
      </c>
      <c r="E7" s="4">
        <v>5</v>
      </c>
      <c r="F7" s="4">
        <v>3</v>
      </c>
      <c r="G7" s="4">
        <v>1</v>
      </c>
      <c r="H7" s="4">
        <v>3</v>
      </c>
      <c r="I7" s="4">
        <v>3</v>
      </c>
      <c r="J7" s="97">
        <v>0</v>
      </c>
      <c r="K7" s="98" t="s">
        <v>50</v>
      </c>
      <c r="L7" s="99">
        <v>0</v>
      </c>
      <c r="M7" s="99">
        <v>0</v>
      </c>
      <c r="N7" s="99">
        <v>0</v>
      </c>
      <c r="O7" s="100" t="s">
        <v>50</v>
      </c>
      <c r="P7" s="114"/>
      <c r="Q7" s="101">
        <v>0</v>
      </c>
      <c r="R7" s="85">
        <v>0</v>
      </c>
      <c r="S7" s="22"/>
      <c r="T7" s="38">
        <f>SUM(C7:R7)</f>
        <v>26</v>
      </c>
      <c r="U7" s="17"/>
      <c r="V7" s="59"/>
      <c r="W7" s="59"/>
      <c r="X7" s="59"/>
    </row>
    <row r="8" spans="1:24" s="56" customFormat="1" ht="15.6" customHeight="1" x14ac:dyDescent="0.2">
      <c r="A8" s="150" t="s">
        <v>19</v>
      </c>
      <c r="B8" s="34" t="s">
        <v>8</v>
      </c>
      <c r="C8" s="23">
        <f>C7</f>
        <v>1</v>
      </c>
      <c r="D8" s="5">
        <f t="shared" ref="D8:R8" si="0">C8-D6+D7</f>
        <v>11</v>
      </c>
      <c r="E8" s="5">
        <f t="shared" si="0"/>
        <v>16</v>
      </c>
      <c r="F8" s="5">
        <f t="shared" si="0"/>
        <v>19</v>
      </c>
      <c r="G8" s="5">
        <f t="shared" si="0"/>
        <v>18</v>
      </c>
      <c r="H8" s="5">
        <f t="shared" si="0"/>
        <v>19</v>
      </c>
      <c r="I8" s="5">
        <f t="shared" si="0"/>
        <v>19</v>
      </c>
      <c r="J8" s="102">
        <f t="shared" si="0"/>
        <v>17</v>
      </c>
      <c r="K8" s="103" t="s">
        <v>50</v>
      </c>
      <c r="L8" s="104">
        <f>J8-L6+L7</f>
        <v>7</v>
      </c>
      <c r="M8" s="104">
        <f t="shared" si="0"/>
        <v>7</v>
      </c>
      <c r="N8" s="104">
        <f t="shared" si="0"/>
        <v>6</v>
      </c>
      <c r="O8" s="105" t="s">
        <v>50</v>
      </c>
      <c r="P8" s="105" t="s">
        <v>50</v>
      </c>
      <c r="Q8" s="106">
        <f>N8-Q6+Q7</f>
        <v>2</v>
      </c>
      <c r="R8" s="86">
        <f t="shared" si="0"/>
        <v>2</v>
      </c>
      <c r="S8" s="88">
        <f>R8-S6</f>
        <v>0</v>
      </c>
      <c r="T8" s="40"/>
      <c r="U8" s="3">
        <f>MAX(C8:S8)</f>
        <v>19</v>
      </c>
      <c r="V8" s="59"/>
      <c r="W8" s="59"/>
      <c r="X8" s="59"/>
    </row>
    <row r="9" spans="1:24" s="56" customFormat="1" ht="15.6" customHeight="1" x14ac:dyDescent="0.2">
      <c r="A9" s="151"/>
      <c r="B9" s="34" t="s">
        <v>9</v>
      </c>
      <c r="C9" s="136"/>
      <c r="D9" s="137"/>
      <c r="E9" s="137"/>
      <c r="F9" s="6">
        <v>5.29</v>
      </c>
      <c r="G9" s="137"/>
      <c r="H9" s="6">
        <v>5.32</v>
      </c>
      <c r="I9" s="137"/>
      <c r="J9" s="137"/>
      <c r="K9" s="107" t="s">
        <v>50</v>
      </c>
      <c r="L9" s="137"/>
      <c r="M9" s="137"/>
      <c r="N9" s="108">
        <v>5.43</v>
      </c>
      <c r="O9" s="137"/>
      <c r="P9" s="138" t="s">
        <v>50</v>
      </c>
      <c r="Q9" s="137"/>
      <c r="R9" s="137"/>
      <c r="S9" s="139">
        <v>5.5</v>
      </c>
      <c r="T9" s="41">
        <v>25</v>
      </c>
      <c r="U9" s="17"/>
      <c r="V9" s="59"/>
      <c r="W9" s="59"/>
      <c r="X9" s="59"/>
    </row>
    <row r="10" spans="1:24" s="56" customFormat="1" ht="15.6" customHeight="1" x14ac:dyDescent="0.2">
      <c r="A10" s="152"/>
      <c r="B10" s="35" t="s">
        <v>10</v>
      </c>
      <c r="C10" s="140">
        <v>5.25</v>
      </c>
      <c r="D10" s="141"/>
      <c r="E10" s="141"/>
      <c r="F10" s="8">
        <f>F9</f>
        <v>5.29</v>
      </c>
      <c r="G10" s="141"/>
      <c r="H10" s="8">
        <f>H9</f>
        <v>5.32</v>
      </c>
      <c r="I10" s="141"/>
      <c r="J10" s="141"/>
      <c r="K10" s="109" t="s">
        <v>50</v>
      </c>
      <c r="L10" s="141"/>
      <c r="M10" s="141"/>
      <c r="N10" s="110">
        <f>N9</f>
        <v>5.43</v>
      </c>
      <c r="O10" s="137"/>
      <c r="P10" s="137"/>
      <c r="Q10" s="141"/>
      <c r="R10" s="141"/>
      <c r="S10" s="142"/>
      <c r="T10" s="40"/>
      <c r="U10" s="18"/>
      <c r="V10" s="59"/>
      <c r="W10" s="59"/>
      <c r="X10" s="59"/>
    </row>
    <row r="11" spans="1:24" s="56" customFormat="1" ht="15.6" customHeight="1" thickBot="1" x14ac:dyDescent="0.25">
      <c r="A11" s="134">
        <v>531</v>
      </c>
      <c r="B11" s="61" t="s">
        <v>11</v>
      </c>
      <c r="C11" s="68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3"/>
      <c r="T11" s="64"/>
      <c r="U11" s="3"/>
      <c r="V11" s="59"/>
      <c r="W11" s="59"/>
      <c r="X11" s="59"/>
    </row>
    <row r="12" spans="1:24" ht="15.6" customHeight="1" x14ac:dyDescent="0.2">
      <c r="A12" s="135"/>
      <c r="B12" s="31" t="s">
        <v>5</v>
      </c>
      <c r="C12" s="32"/>
      <c r="D12" s="29">
        <v>0</v>
      </c>
      <c r="E12" s="29">
        <v>0</v>
      </c>
      <c r="F12" s="29">
        <v>0</v>
      </c>
      <c r="G12" s="29">
        <v>3</v>
      </c>
      <c r="H12" s="29">
        <v>6</v>
      </c>
      <c r="I12" s="29">
        <v>0</v>
      </c>
      <c r="J12" s="92">
        <v>1</v>
      </c>
      <c r="K12" s="93" t="s">
        <v>50</v>
      </c>
      <c r="L12" s="94">
        <v>1</v>
      </c>
      <c r="M12" s="94">
        <v>2</v>
      </c>
      <c r="N12" s="94">
        <v>0</v>
      </c>
      <c r="O12" s="95">
        <v>1</v>
      </c>
      <c r="P12" s="95">
        <v>2</v>
      </c>
      <c r="Q12" s="96" t="s">
        <v>50</v>
      </c>
      <c r="R12" s="84" t="s">
        <v>50</v>
      </c>
      <c r="S12" s="89" t="s">
        <v>50</v>
      </c>
      <c r="T12" s="37" t="s">
        <v>6</v>
      </c>
      <c r="U12" s="55"/>
      <c r="V12" s="59"/>
      <c r="W12" s="59"/>
      <c r="X12" s="59"/>
    </row>
    <row r="13" spans="1:24" ht="15.6" customHeight="1" x14ac:dyDescent="0.2">
      <c r="A13" s="133">
        <v>6.05</v>
      </c>
      <c r="B13" s="34" t="s">
        <v>7</v>
      </c>
      <c r="C13" s="23">
        <v>3</v>
      </c>
      <c r="D13" s="4">
        <v>7</v>
      </c>
      <c r="E13" s="4">
        <v>1</v>
      </c>
      <c r="F13" s="4">
        <v>2</v>
      </c>
      <c r="G13" s="4">
        <v>0</v>
      </c>
      <c r="H13" s="4">
        <v>1</v>
      </c>
      <c r="I13" s="4">
        <v>2</v>
      </c>
      <c r="J13" s="97">
        <v>0</v>
      </c>
      <c r="K13" s="98" t="s">
        <v>50</v>
      </c>
      <c r="L13" s="99">
        <v>0</v>
      </c>
      <c r="M13" s="99">
        <v>0</v>
      </c>
      <c r="N13" s="99">
        <v>0</v>
      </c>
      <c r="O13" s="100">
        <v>0</v>
      </c>
      <c r="P13" s="137"/>
      <c r="Q13" s="101" t="s">
        <v>50</v>
      </c>
      <c r="R13" s="85" t="s">
        <v>50</v>
      </c>
      <c r="S13" s="22"/>
      <c r="T13" s="38">
        <f>SUM(C13:R13)</f>
        <v>16</v>
      </c>
      <c r="U13" s="17"/>
      <c r="V13" s="59"/>
      <c r="W13" s="59"/>
      <c r="X13" s="59"/>
    </row>
    <row r="14" spans="1:24" ht="15.6" customHeight="1" x14ac:dyDescent="0.2">
      <c r="A14" s="150" t="s">
        <v>19</v>
      </c>
      <c r="B14" s="34" t="s">
        <v>8</v>
      </c>
      <c r="C14" s="23">
        <f>C13</f>
        <v>3</v>
      </c>
      <c r="D14" s="5">
        <f t="shared" ref="D14:P14" si="1">C14-D12+D13</f>
        <v>10</v>
      </c>
      <c r="E14" s="5">
        <f t="shared" si="1"/>
        <v>11</v>
      </c>
      <c r="F14" s="5">
        <f t="shared" si="1"/>
        <v>13</v>
      </c>
      <c r="G14" s="5">
        <f t="shared" si="1"/>
        <v>10</v>
      </c>
      <c r="H14" s="5">
        <f t="shared" si="1"/>
        <v>5</v>
      </c>
      <c r="I14" s="5">
        <f t="shared" si="1"/>
        <v>7</v>
      </c>
      <c r="J14" s="102">
        <f t="shared" si="1"/>
        <v>6</v>
      </c>
      <c r="K14" s="103" t="s">
        <v>50</v>
      </c>
      <c r="L14" s="104">
        <f>J14-L12+L13</f>
        <v>5</v>
      </c>
      <c r="M14" s="104">
        <f t="shared" si="1"/>
        <v>3</v>
      </c>
      <c r="N14" s="104">
        <f t="shared" si="1"/>
        <v>3</v>
      </c>
      <c r="O14" s="105">
        <f t="shared" si="1"/>
        <v>2</v>
      </c>
      <c r="P14" s="105">
        <f t="shared" si="1"/>
        <v>0</v>
      </c>
      <c r="Q14" s="106" t="s">
        <v>50</v>
      </c>
      <c r="R14" s="86" t="s">
        <v>50</v>
      </c>
      <c r="S14" s="88" t="s">
        <v>50</v>
      </c>
      <c r="T14" s="40"/>
      <c r="U14" s="3">
        <f>MAX(C14:S14)</f>
        <v>13</v>
      </c>
      <c r="V14" s="59"/>
      <c r="W14" s="59"/>
      <c r="X14" s="59"/>
    </row>
    <row r="15" spans="1:24" ht="15.6" customHeight="1" x14ac:dyDescent="0.2">
      <c r="A15" s="151"/>
      <c r="B15" s="34" t="s">
        <v>9</v>
      </c>
      <c r="C15" s="136"/>
      <c r="D15" s="137"/>
      <c r="E15" s="137"/>
      <c r="F15" s="6">
        <v>6.11</v>
      </c>
      <c r="G15" s="137"/>
      <c r="H15" s="6">
        <v>6.14</v>
      </c>
      <c r="I15" s="137"/>
      <c r="J15" s="137"/>
      <c r="K15" s="107" t="s">
        <v>50</v>
      </c>
      <c r="L15" s="137"/>
      <c r="M15" s="137"/>
      <c r="N15" s="108">
        <v>6.24</v>
      </c>
      <c r="O15" s="137"/>
      <c r="P15" s="138">
        <v>6.26</v>
      </c>
      <c r="Q15" s="137"/>
      <c r="R15" s="137"/>
      <c r="S15" s="139" t="s">
        <v>50</v>
      </c>
      <c r="T15" s="41">
        <v>21</v>
      </c>
      <c r="U15" s="17"/>
      <c r="V15" s="59"/>
      <c r="W15" s="59"/>
      <c r="X15" s="59"/>
    </row>
    <row r="16" spans="1:24" ht="15.6" customHeight="1" x14ac:dyDescent="0.2">
      <c r="A16" s="152"/>
      <c r="B16" s="35" t="s">
        <v>10</v>
      </c>
      <c r="C16" s="140">
        <f>A13</f>
        <v>6.05</v>
      </c>
      <c r="D16" s="141"/>
      <c r="E16" s="141"/>
      <c r="F16" s="8">
        <v>6.12</v>
      </c>
      <c r="G16" s="141"/>
      <c r="H16" s="8">
        <v>6.15</v>
      </c>
      <c r="I16" s="141"/>
      <c r="J16" s="141"/>
      <c r="K16" s="109" t="s">
        <v>50</v>
      </c>
      <c r="L16" s="141"/>
      <c r="M16" s="141"/>
      <c r="N16" s="110">
        <f>N15</f>
        <v>6.24</v>
      </c>
      <c r="O16" s="137"/>
      <c r="P16" s="137"/>
      <c r="Q16" s="141"/>
      <c r="R16" s="141"/>
      <c r="S16" s="142"/>
      <c r="T16" s="40"/>
      <c r="U16" s="18"/>
      <c r="V16" s="59"/>
      <c r="W16" s="59"/>
      <c r="X16" s="59"/>
    </row>
    <row r="17" spans="1:24" ht="15.6" customHeight="1" thickBot="1" x14ac:dyDescent="0.25">
      <c r="A17" s="134">
        <v>523</v>
      </c>
      <c r="B17" s="61" t="s">
        <v>11</v>
      </c>
      <c r="C17" s="68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3"/>
      <c r="T17" s="64"/>
      <c r="U17" s="3"/>
      <c r="V17" s="59"/>
      <c r="W17" s="59"/>
      <c r="X17" s="59"/>
    </row>
    <row r="18" spans="1:24" ht="15.6" customHeight="1" x14ac:dyDescent="0.2">
      <c r="A18" s="135"/>
      <c r="B18" s="31" t="s">
        <v>5</v>
      </c>
      <c r="C18" s="32"/>
      <c r="D18" s="29">
        <v>0</v>
      </c>
      <c r="E18" s="29">
        <v>0</v>
      </c>
      <c r="F18" s="29">
        <v>2</v>
      </c>
      <c r="G18" s="29">
        <v>0</v>
      </c>
      <c r="H18" s="29">
        <v>0</v>
      </c>
      <c r="I18" s="29">
        <v>0</v>
      </c>
      <c r="J18" s="92">
        <v>1</v>
      </c>
      <c r="K18" s="93" t="s">
        <v>50</v>
      </c>
      <c r="L18" s="94">
        <v>1</v>
      </c>
      <c r="M18" s="94">
        <v>0</v>
      </c>
      <c r="N18" s="94">
        <v>2</v>
      </c>
      <c r="O18" s="95" t="s">
        <v>50</v>
      </c>
      <c r="P18" s="95" t="s">
        <v>50</v>
      </c>
      <c r="Q18" s="96">
        <v>0</v>
      </c>
      <c r="R18" s="84">
        <v>0</v>
      </c>
      <c r="S18" s="89">
        <v>0</v>
      </c>
      <c r="T18" s="37" t="s">
        <v>6</v>
      </c>
      <c r="U18" s="55"/>
      <c r="V18" s="59"/>
      <c r="W18" s="59"/>
      <c r="X18" s="59"/>
    </row>
    <row r="19" spans="1:24" ht="15.6" customHeight="1" x14ac:dyDescent="0.2">
      <c r="A19" s="133">
        <v>6.3</v>
      </c>
      <c r="B19" s="34" t="s">
        <v>7</v>
      </c>
      <c r="C19" s="23">
        <v>2</v>
      </c>
      <c r="D19" s="4">
        <v>1</v>
      </c>
      <c r="E19" s="4">
        <v>0</v>
      </c>
      <c r="F19" s="4">
        <v>0</v>
      </c>
      <c r="G19" s="4">
        <v>0</v>
      </c>
      <c r="H19" s="4">
        <v>3</v>
      </c>
      <c r="I19" s="4">
        <v>0</v>
      </c>
      <c r="J19" s="97">
        <v>0</v>
      </c>
      <c r="K19" s="98" t="s">
        <v>50</v>
      </c>
      <c r="L19" s="99">
        <v>0</v>
      </c>
      <c r="M19" s="99">
        <v>0</v>
      </c>
      <c r="N19" s="99">
        <v>0</v>
      </c>
      <c r="O19" s="100" t="s">
        <v>50</v>
      </c>
      <c r="P19" s="137"/>
      <c r="Q19" s="101">
        <v>0</v>
      </c>
      <c r="R19" s="85">
        <v>0</v>
      </c>
      <c r="S19" s="22"/>
      <c r="T19" s="38">
        <f>SUM(C19:R19)</f>
        <v>6</v>
      </c>
      <c r="U19" s="17"/>
      <c r="V19" s="59"/>
      <c r="W19" s="59"/>
      <c r="X19" s="59"/>
    </row>
    <row r="20" spans="1:24" ht="15.6" customHeight="1" x14ac:dyDescent="0.2">
      <c r="A20" s="150" t="s">
        <v>19</v>
      </c>
      <c r="B20" s="34" t="s">
        <v>8</v>
      </c>
      <c r="C20" s="23">
        <f>C19</f>
        <v>2</v>
      </c>
      <c r="D20" s="5">
        <f t="shared" ref="D20:R20" si="2">C20-D18+D19</f>
        <v>3</v>
      </c>
      <c r="E20" s="5">
        <f t="shared" si="2"/>
        <v>3</v>
      </c>
      <c r="F20" s="5">
        <f t="shared" si="2"/>
        <v>1</v>
      </c>
      <c r="G20" s="5">
        <f t="shared" si="2"/>
        <v>1</v>
      </c>
      <c r="H20" s="5">
        <f t="shared" si="2"/>
        <v>4</v>
      </c>
      <c r="I20" s="5">
        <f t="shared" si="2"/>
        <v>4</v>
      </c>
      <c r="J20" s="102">
        <f t="shared" si="2"/>
        <v>3</v>
      </c>
      <c r="K20" s="103" t="s">
        <v>50</v>
      </c>
      <c r="L20" s="104">
        <f>J20-L18+L19</f>
        <v>2</v>
      </c>
      <c r="M20" s="104">
        <f t="shared" si="2"/>
        <v>2</v>
      </c>
      <c r="N20" s="104">
        <f t="shared" si="2"/>
        <v>0</v>
      </c>
      <c r="O20" s="105" t="s">
        <v>50</v>
      </c>
      <c r="P20" s="105" t="s">
        <v>50</v>
      </c>
      <c r="Q20" s="106">
        <f>N20-Q18+Q19</f>
        <v>0</v>
      </c>
      <c r="R20" s="86">
        <f t="shared" si="2"/>
        <v>0</v>
      </c>
      <c r="S20" s="88">
        <f>R20-S18</f>
        <v>0</v>
      </c>
      <c r="T20" s="40"/>
      <c r="U20" s="3">
        <f>MAX(C20:S20)</f>
        <v>4</v>
      </c>
      <c r="V20" s="59"/>
      <c r="W20" s="59"/>
      <c r="X20" s="59"/>
    </row>
    <row r="21" spans="1:24" ht="15.6" customHeight="1" x14ac:dyDescent="0.2">
      <c r="A21" s="151"/>
      <c r="B21" s="34" t="s">
        <v>9</v>
      </c>
      <c r="C21" s="136"/>
      <c r="D21" s="137"/>
      <c r="E21" s="137"/>
      <c r="F21" s="6">
        <v>6.36</v>
      </c>
      <c r="G21" s="137"/>
      <c r="H21" s="6">
        <v>6.38</v>
      </c>
      <c r="I21" s="137"/>
      <c r="J21" s="137"/>
      <c r="K21" s="107" t="s">
        <v>50</v>
      </c>
      <c r="L21" s="137"/>
      <c r="M21" s="137"/>
      <c r="N21" s="108">
        <v>6.48</v>
      </c>
      <c r="O21" s="137"/>
      <c r="P21" s="138" t="s">
        <v>50</v>
      </c>
      <c r="Q21" s="137"/>
      <c r="R21" s="137"/>
      <c r="S21" s="139">
        <v>6.54</v>
      </c>
      <c r="T21" s="41">
        <v>24</v>
      </c>
      <c r="U21" s="17"/>
      <c r="V21" s="59"/>
      <c r="W21" s="59"/>
      <c r="X21" s="59"/>
    </row>
    <row r="22" spans="1:24" ht="15.6" customHeight="1" x14ac:dyDescent="0.2">
      <c r="A22" s="152"/>
      <c r="B22" s="35" t="s">
        <v>10</v>
      </c>
      <c r="C22" s="140">
        <v>6.3</v>
      </c>
      <c r="D22" s="141"/>
      <c r="E22" s="141"/>
      <c r="F22" s="8">
        <f>F21</f>
        <v>6.36</v>
      </c>
      <c r="G22" s="141"/>
      <c r="H22" s="8">
        <f>H21</f>
        <v>6.38</v>
      </c>
      <c r="I22" s="141"/>
      <c r="J22" s="141"/>
      <c r="K22" s="109" t="s">
        <v>50</v>
      </c>
      <c r="L22" s="141"/>
      <c r="M22" s="141"/>
      <c r="N22" s="110">
        <f>N21</f>
        <v>6.48</v>
      </c>
      <c r="O22" s="137"/>
      <c r="P22" s="137"/>
      <c r="Q22" s="141"/>
      <c r="R22" s="141"/>
      <c r="S22" s="142"/>
      <c r="T22" s="40"/>
      <c r="U22" s="18"/>
      <c r="V22" s="59"/>
      <c r="W22" s="59"/>
      <c r="X22" s="59"/>
    </row>
    <row r="23" spans="1:24" ht="15.6" customHeight="1" thickBot="1" x14ac:dyDescent="0.25">
      <c r="A23" s="134">
        <v>531</v>
      </c>
      <c r="B23" s="61" t="s">
        <v>11</v>
      </c>
      <c r="C23" s="68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3"/>
      <c r="T23" s="64"/>
      <c r="U23" s="3"/>
      <c r="V23" s="59"/>
      <c r="W23" s="59"/>
      <c r="X23" s="59"/>
    </row>
    <row r="24" spans="1:24" ht="15.6" customHeight="1" x14ac:dyDescent="0.2">
      <c r="A24" s="135"/>
      <c r="B24" s="31" t="s">
        <v>5</v>
      </c>
      <c r="C24" s="32"/>
      <c r="D24" s="29">
        <v>1</v>
      </c>
      <c r="E24" s="29">
        <v>0</v>
      </c>
      <c r="F24" s="29">
        <v>1</v>
      </c>
      <c r="G24" s="29">
        <v>3</v>
      </c>
      <c r="H24" s="29">
        <v>7</v>
      </c>
      <c r="I24" s="29">
        <v>2</v>
      </c>
      <c r="J24" s="92">
        <v>2</v>
      </c>
      <c r="K24" s="93" t="s">
        <v>50</v>
      </c>
      <c r="L24" s="94">
        <v>1</v>
      </c>
      <c r="M24" s="94">
        <v>0</v>
      </c>
      <c r="N24" s="94">
        <v>2</v>
      </c>
      <c r="O24" s="95">
        <v>0</v>
      </c>
      <c r="P24" s="95">
        <v>1</v>
      </c>
      <c r="Q24" s="96" t="s">
        <v>50</v>
      </c>
      <c r="R24" s="84" t="s">
        <v>50</v>
      </c>
      <c r="S24" s="89" t="s">
        <v>50</v>
      </c>
      <c r="T24" s="37" t="s">
        <v>6</v>
      </c>
      <c r="U24" s="55"/>
      <c r="V24" s="59"/>
      <c r="W24" s="59"/>
      <c r="X24" s="59"/>
    </row>
    <row r="25" spans="1:24" ht="15.6" customHeight="1" x14ac:dyDescent="0.2">
      <c r="A25" s="133">
        <v>7.1</v>
      </c>
      <c r="B25" s="34" t="s">
        <v>7</v>
      </c>
      <c r="C25" s="23">
        <v>9</v>
      </c>
      <c r="D25" s="4">
        <v>5</v>
      </c>
      <c r="E25" s="4">
        <v>3</v>
      </c>
      <c r="F25" s="4">
        <v>1</v>
      </c>
      <c r="G25" s="4">
        <v>1</v>
      </c>
      <c r="H25" s="4">
        <v>0</v>
      </c>
      <c r="I25" s="4">
        <v>1</v>
      </c>
      <c r="J25" s="97">
        <v>0</v>
      </c>
      <c r="K25" s="98" t="s">
        <v>50</v>
      </c>
      <c r="L25" s="99">
        <v>0</v>
      </c>
      <c r="M25" s="99">
        <v>0</v>
      </c>
      <c r="N25" s="99">
        <v>0</v>
      </c>
      <c r="O25" s="100">
        <v>0</v>
      </c>
      <c r="P25" s="137"/>
      <c r="Q25" s="101" t="s">
        <v>50</v>
      </c>
      <c r="R25" s="85" t="s">
        <v>50</v>
      </c>
      <c r="S25" s="22"/>
      <c r="T25" s="38">
        <f>SUM(C25:R25)</f>
        <v>20</v>
      </c>
      <c r="U25" s="17"/>
      <c r="V25" s="59"/>
      <c r="W25" s="59"/>
      <c r="X25" s="59"/>
    </row>
    <row r="26" spans="1:24" ht="15.6" customHeight="1" x14ac:dyDescent="0.2">
      <c r="A26" s="150" t="s">
        <v>19</v>
      </c>
      <c r="B26" s="34" t="s">
        <v>8</v>
      </c>
      <c r="C26" s="23">
        <f>C25</f>
        <v>9</v>
      </c>
      <c r="D26" s="5">
        <f t="shared" ref="D26:P26" si="3">C26-D24+D25</f>
        <v>13</v>
      </c>
      <c r="E26" s="5">
        <f t="shared" si="3"/>
        <v>16</v>
      </c>
      <c r="F26" s="5">
        <f t="shared" si="3"/>
        <v>16</v>
      </c>
      <c r="G26" s="5">
        <f t="shared" si="3"/>
        <v>14</v>
      </c>
      <c r="H26" s="5">
        <f t="shared" si="3"/>
        <v>7</v>
      </c>
      <c r="I26" s="5">
        <f t="shared" si="3"/>
        <v>6</v>
      </c>
      <c r="J26" s="102">
        <f t="shared" si="3"/>
        <v>4</v>
      </c>
      <c r="K26" s="103" t="s">
        <v>50</v>
      </c>
      <c r="L26" s="104">
        <f>J26-L24+L25</f>
        <v>3</v>
      </c>
      <c r="M26" s="104">
        <f t="shared" si="3"/>
        <v>3</v>
      </c>
      <c r="N26" s="104">
        <f t="shared" si="3"/>
        <v>1</v>
      </c>
      <c r="O26" s="105">
        <f t="shared" si="3"/>
        <v>1</v>
      </c>
      <c r="P26" s="105">
        <f t="shared" si="3"/>
        <v>0</v>
      </c>
      <c r="Q26" s="106" t="s">
        <v>50</v>
      </c>
      <c r="R26" s="86" t="s">
        <v>50</v>
      </c>
      <c r="S26" s="88" t="s">
        <v>50</v>
      </c>
      <c r="T26" s="40"/>
      <c r="U26" s="3">
        <f>MAX(C26:S26)</f>
        <v>16</v>
      </c>
      <c r="V26" s="59"/>
      <c r="W26" s="59"/>
      <c r="X26" s="59"/>
    </row>
    <row r="27" spans="1:24" ht="15.6" customHeight="1" x14ac:dyDescent="0.2">
      <c r="A27" s="151"/>
      <c r="B27" s="34" t="s">
        <v>9</v>
      </c>
      <c r="C27" s="136"/>
      <c r="D27" s="137"/>
      <c r="E27" s="137"/>
      <c r="F27" s="6">
        <v>7.18</v>
      </c>
      <c r="G27" s="137"/>
      <c r="H27" s="6">
        <v>7.21</v>
      </c>
      <c r="I27" s="137"/>
      <c r="J27" s="137"/>
      <c r="K27" s="107" t="s">
        <v>50</v>
      </c>
      <c r="L27" s="137"/>
      <c r="M27" s="137"/>
      <c r="N27" s="108">
        <v>7.29</v>
      </c>
      <c r="O27" s="137"/>
      <c r="P27" s="138">
        <v>7.32</v>
      </c>
      <c r="Q27" s="137"/>
      <c r="R27" s="137"/>
      <c r="S27" s="139" t="s">
        <v>50</v>
      </c>
      <c r="T27" s="41">
        <v>22</v>
      </c>
      <c r="U27" s="17"/>
      <c r="V27" s="59"/>
      <c r="W27" s="59"/>
      <c r="X27" s="59"/>
    </row>
    <row r="28" spans="1:24" ht="15.6" customHeight="1" x14ac:dyDescent="0.2">
      <c r="A28" s="152"/>
      <c r="B28" s="35" t="s">
        <v>10</v>
      </c>
      <c r="C28" s="140">
        <f>A25</f>
        <v>7.1</v>
      </c>
      <c r="D28" s="141"/>
      <c r="E28" s="141"/>
      <c r="F28" s="8">
        <f>F27</f>
        <v>7.18</v>
      </c>
      <c r="G28" s="141"/>
      <c r="H28" s="8">
        <v>7.22</v>
      </c>
      <c r="I28" s="141"/>
      <c r="J28" s="141"/>
      <c r="K28" s="109" t="s">
        <v>50</v>
      </c>
      <c r="L28" s="141"/>
      <c r="M28" s="141"/>
      <c r="N28" s="110">
        <v>7.3</v>
      </c>
      <c r="O28" s="137"/>
      <c r="P28" s="137"/>
      <c r="Q28" s="141"/>
      <c r="R28" s="141"/>
      <c r="S28" s="142"/>
      <c r="T28" s="40"/>
      <c r="U28" s="18"/>
      <c r="V28" s="59"/>
      <c r="W28" s="59"/>
      <c r="X28" s="59"/>
    </row>
    <row r="29" spans="1:24" ht="15.6" customHeight="1" thickBot="1" x14ac:dyDescent="0.25">
      <c r="A29" s="134">
        <v>523</v>
      </c>
      <c r="B29" s="61" t="s">
        <v>11</v>
      </c>
      <c r="C29" s="68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3"/>
      <c r="T29" s="64"/>
      <c r="U29" s="3"/>
      <c r="V29" s="59"/>
      <c r="W29" s="59"/>
      <c r="X29" s="59"/>
    </row>
    <row r="30" spans="1:24" ht="15.6" customHeight="1" x14ac:dyDescent="0.2">
      <c r="A30" s="135"/>
      <c r="B30" s="31" t="s">
        <v>5</v>
      </c>
      <c r="C30" s="32"/>
      <c r="D30" s="29">
        <v>0</v>
      </c>
      <c r="E30" s="29">
        <v>0</v>
      </c>
      <c r="F30" s="29">
        <v>2</v>
      </c>
      <c r="G30" s="29">
        <v>2</v>
      </c>
      <c r="H30" s="29">
        <v>4</v>
      </c>
      <c r="I30" s="29">
        <v>0</v>
      </c>
      <c r="J30" s="92">
        <v>3</v>
      </c>
      <c r="K30" s="93" t="s">
        <v>50</v>
      </c>
      <c r="L30" s="94">
        <v>2</v>
      </c>
      <c r="M30" s="94">
        <v>0</v>
      </c>
      <c r="N30" s="94">
        <v>0</v>
      </c>
      <c r="O30" s="95">
        <v>0</v>
      </c>
      <c r="P30" s="95">
        <v>1</v>
      </c>
      <c r="Q30" s="96" t="s">
        <v>50</v>
      </c>
      <c r="R30" s="84" t="s">
        <v>50</v>
      </c>
      <c r="S30" s="89" t="s">
        <v>50</v>
      </c>
      <c r="T30" s="37" t="s">
        <v>6</v>
      </c>
      <c r="U30" s="55"/>
      <c r="V30" s="59"/>
      <c r="W30" s="59"/>
      <c r="X30" s="59"/>
    </row>
    <row r="31" spans="1:24" ht="15.6" customHeight="1" x14ac:dyDescent="0.2">
      <c r="A31" s="133">
        <v>7.39</v>
      </c>
      <c r="B31" s="34" t="s">
        <v>7</v>
      </c>
      <c r="C31" s="23">
        <v>4</v>
      </c>
      <c r="D31" s="4">
        <v>5</v>
      </c>
      <c r="E31" s="4">
        <v>2</v>
      </c>
      <c r="F31" s="4">
        <v>0</v>
      </c>
      <c r="G31" s="4">
        <v>0</v>
      </c>
      <c r="H31" s="4">
        <v>1</v>
      </c>
      <c r="I31" s="4">
        <v>2</v>
      </c>
      <c r="J31" s="97">
        <v>0</v>
      </c>
      <c r="K31" s="98" t="s">
        <v>50</v>
      </c>
      <c r="L31" s="99">
        <v>0</v>
      </c>
      <c r="M31" s="99">
        <v>0</v>
      </c>
      <c r="N31" s="99">
        <v>0</v>
      </c>
      <c r="O31" s="100">
        <v>0</v>
      </c>
      <c r="P31" s="137"/>
      <c r="Q31" s="101" t="s">
        <v>50</v>
      </c>
      <c r="R31" s="85" t="s">
        <v>50</v>
      </c>
      <c r="S31" s="22"/>
      <c r="T31" s="38">
        <f>SUM(C31:R31)</f>
        <v>14</v>
      </c>
      <c r="U31" s="17"/>
      <c r="V31" s="59"/>
      <c r="W31" s="59"/>
      <c r="X31" s="59"/>
    </row>
    <row r="32" spans="1:24" ht="15.6" customHeight="1" x14ac:dyDescent="0.2">
      <c r="A32" s="150" t="s">
        <v>19</v>
      </c>
      <c r="B32" s="34" t="s">
        <v>8</v>
      </c>
      <c r="C32" s="23">
        <f>C31</f>
        <v>4</v>
      </c>
      <c r="D32" s="5">
        <f t="shared" ref="D32:P32" si="4">C32-D30+D31</f>
        <v>9</v>
      </c>
      <c r="E32" s="5">
        <f t="shared" si="4"/>
        <v>11</v>
      </c>
      <c r="F32" s="5">
        <f t="shared" si="4"/>
        <v>9</v>
      </c>
      <c r="G32" s="5">
        <f t="shared" si="4"/>
        <v>7</v>
      </c>
      <c r="H32" s="5">
        <f t="shared" si="4"/>
        <v>4</v>
      </c>
      <c r="I32" s="5">
        <f t="shared" si="4"/>
        <v>6</v>
      </c>
      <c r="J32" s="102">
        <f t="shared" si="4"/>
        <v>3</v>
      </c>
      <c r="K32" s="103" t="s">
        <v>50</v>
      </c>
      <c r="L32" s="104">
        <f>J32-L30+L31</f>
        <v>1</v>
      </c>
      <c r="M32" s="104">
        <f t="shared" si="4"/>
        <v>1</v>
      </c>
      <c r="N32" s="104">
        <f t="shared" si="4"/>
        <v>1</v>
      </c>
      <c r="O32" s="105">
        <f t="shared" si="4"/>
        <v>1</v>
      </c>
      <c r="P32" s="105">
        <f t="shared" si="4"/>
        <v>0</v>
      </c>
      <c r="Q32" s="106" t="s">
        <v>50</v>
      </c>
      <c r="R32" s="86" t="s">
        <v>50</v>
      </c>
      <c r="S32" s="88" t="s">
        <v>50</v>
      </c>
      <c r="T32" s="40"/>
      <c r="U32" s="3">
        <f>MAX(C32:S32)</f>
        <v>11</v>
      </c>
      <c r="V32" s="59"/>
      <c r="W32" s="59"/>
      <c r="X32" s="59"/>
    </row>
    <row r="33" spans="1:24" ht="15.6" customHeight="1" x14ac:dyDescent="0.2">
      <c r="A33" s="151"/>
      <c r="B33" s="34" t="s">
        <v>9</v>
      </c>
      <c r="C33" s="136"/>
      <c r="D33" s="137"/>
      <c r="E33" s="137"/>
      <c r="F33" s="6">
        <v>7.44</v>
      </c>
      <c r="G33" s="137"/>
      <c r="H33" s="6">
        <v>7.48</v>
      </c>
      <c r="I33" s="137"/>
      <c r="J33" s="137"/>
      <c r="K33" s="107" t="s">
        <v>50</v>
      </c>
      <c r="L33" s="137"/>
      <c r="M33" s="137"/>
      <c r="N33" s="108">
        <v>7.57</v>
      </c>
      <c r="O33" s="137"/>
      <c r="P33" s="138">
        <v>8.01</v>
      </c>
      <c r="Q33" s="137"/>
      <c r="R33" s="137"/>
      <c r="S33" s="139" t="s">
        <v>50</v>
      </c>
      <c r="T33" s="41">
        <v>21</v>
      </c>
      <c r="U33" s="17"/>
      <c r="V33" s="59"/>
      <c r="W33" s="59"/>
      <c r="X33" s="59"/>
    </row>
    <row r="34" spans="1:24" ht="15.6" customHeight="1" x14ac:dyDescent="0.2">
      <c r="A34" s="152"/>
      <c r="B34" s="35" t="s">
        <v>10</v>
      </c>
      <c r="C34" s="140">
        <v>7.39</v>
      </c>
      <c r="D34" s="141"/>
      <c r="E34" s="141"/>
      <c r="F34" s="8">
        <f>F33</f>
        <v>7.44</v>
      </c>
      <c r="G34" s="141"/>
      <c r="H34" s="8">
        <f>H33</f>
        <v>7.48</v>
      </c>
      <c r="I34" s="141"/>
      <c r="J34" s="141"/>
      <c r="K34" s="109" t="s">
        <v>50</v>
      </c>
      <c r="L34" s="141"/>
      <c r="M34" s="141"/>
      <c r="N34" s="110">
        <f>N33</f>
        <v>7.57</v>
      </c>
      <c r="O34" s="137"/>
      <c r="P34" s="137"/>
      <c r="Q34" s="141"/>
      <c r="R34" s="141"/>
      <c r="S34" s="142"/>
      <c r="T34" s="40"/>
      <c r="U34" s="18"/>
      <c r="V34" s="59"/>
      <c r="W34" s="59"/>
      <c r="X34" s="59"/>
    </row>
    <row r="35" spans="1:24" ht="15.6" customHeight="1" thickBot="1" x14ac:dyDescent="0.25">
      <c r="A35" s="134">
        <v>531</v>
      </c>
      <c r="B35" s="61" t="s">
        <v>11</v>
      </c>
      <c r="C35" s="68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3"/>
      <c r="T35" s="64"/>
      <c r="U35" s="3"/>
      <c r="V35" s="59"/>
      <c r="W35" s="59"/>
      <c r="X35" s="59"/>
    </row>
    <row r="36" spans="1:24" ht="15.6" customHeight="1" x14ac:dyDescent="0.2">
      <c r="A36" s="135"/>
      <c r="B36" s="31" t="s">
        <v>5</v>
      </c>
      <c r="C36" s="32"/>
      <c r="D36" s="29">
        <v>0</v>
      </c>
      <c r="E36" s="29">
        <v>0</v>
      </c>
      <c r="F36" s="29">
        <v>0</v>
      </c>
      <c r="G36" s="29">
        <v>7</v>
      </c>
      <c r="H36" s="29">
        <v>4</v>
      </c>
      <c r="I36" s="29">
        <v>0</v>
      </c>
      <c r="J36" s="92">
        <v>4</v>
      </c>
      <c r="K36" s="93" t="s">
        <v>50</v>
      </c>
      <c r="L36" s="94">
        <v>7</v>
      </c>
      <c r="M36" s="94">
        <v>2</v>
      </c>
      <c r="N36" s="94">
        <v>2</v>
      </c>
      <c r="O36" s="95">
        <v>2</v>
      </c>
      <c r="P36" s="95">
        <v>4</v>
      </c>
      <c r="Q36" s="96" t="s">
        <v>50</v>
      </c>
      <c r="R36" s="84" t="s">
        <v>50</v>
      </c>
      <c r="S36" s="89" t="s">
        <v>50</v>
      </c>
      <c r="T36" s="37" t="s">
        <v>6</v>
      </c>
      <c r="U36" s="55"/>
      <c r="V36" s="59"/>
      <c r="W36" s="59"/>
      <c r="X36" s="59"/>
    </row>
    <row r="37" spans="1:24" ht="15.6" customHeight="1" x14ac:dyDescent="0.2">
      <c r="A37" s="133">
        <v>8.1999999999999993</v>
      </c>
      <c r="B37" s="34" t="s">
        <v>7</v>
      </c>
      <c r="C37" s="23">
        <v>3</v>
      </c>
      <c r="D37" s="4">
        <v>4</v>
      </c>
      <c r="E37" s="4">
        <v>6</v>
      </c>
      <c r="F37" s="4">
        <v>4</v>
      </c>
      <c r="G37" s="4">
        <v>2</v>
      </c>
      <c r="H37" s="4">
        <v>8</v>
      </c>
      <c r="I37" s="4">
        <v>3</v>
      </c>
      <c r="J37" s="97">
        <v>0</v>
      </c>
      <c r="K37" s="98" t="s">
        <v>50</v>
      </c>
      <c r="L37" s="99">
        <v>2</v>
      </c>
      <c r="M37" s="99">
        <v>0</v>
      </c>
      <c r="N37" s="99">
        <v>0</v>
      </c>
      <c r="O37" s="100">
        <v>0</v>
      </c>
      <c r="P37" s="137"/>
      <c r="Q37" s="101" t="s">
        <v>50</v>
      </c>
      <c r="R37" s="85" t="s">
        <v>50</v>
      </c>
      <c r="S37" s="22"/>
      <c r="T37" s="38">
        <f>SUM(C37:R37)</f>
        <v>32</v>
      </c>
      <c r="U37" s="17"/>
      <c r="V37" s="59"/>
      <c r="W37" s="59"/>
      <c r="X37" s="59"/>
    </row>
    <row r="38" spans="1:24" ht="15.6" customHeight="1" x14ac:dyDescent="0.2">
      <c r="A38" s="150" t="s">
        <v>19</v>
      </c>
      <c r="B38" s="34" t="s">
        <v>8</v>
      </c>
      <c r="C38" s="23">
        <f>C37</f>
        <v>3</v>
      </c>
      <c r="D38" s="5">
        <f t="shared" ref="D38:P38" si="5">C38-D36+D37</f>
        <v>7</v>
      </c>
      <c r="E38" s="5">
        <f t="shared" si="5"/>
        <v>13</v>
      </c>
      <c r="F38" s="5">
        <f t="shared" si="5"/>
        <v>17</v>
      </c>
      <c r="G38" s="5">
        <f t="shared" si="5"/>
        <v>12</v>
      </c>
      <c r="H38" s="5">
        <f t="shared" si="5"/>
        <v>16</v>
      </c>
      <c r="I38" s="5">
        <f t="shared" si="5"/>
        <v>19</v>
      </c>
      <c r="J38" s="102">
        <f t="shared" si="5"/>
        <v>15</v>
      </c>
      <c r="K38" s="103" t="s">
        <v>50</v>
      </c>
      <c r="L38" s="104">
        <f>J38-L36+L37</f>
        <v>10</v>
      </c>
      <c r="M38" s="104">
        <f t="shared" si="5"/>
        <v>8</v>
      </c>
      <c r="N38" s="104">
        <f t="shared" si="5"/>
        <v>6</v>
      </c>
      <c r="O38" s="105">
        <f t="shared" si="5"/>
        <v>4</v>
      </c>
      <c r="P38" s="105">
        <f t="shared" si="5"/>
        <v>0</v>
      </c>
      <c r="Q38" s="106" t="s">
        <v>50</v>
      </c>
      <c r="R38" s="86" t="s">
        <v>50</v>
      </c>
      <c r="S38" s="88" t="s">
        <v>50</v>
      </c>
      <c r="T38" s="40"/>
      <c r="U38" s="3">
        <f>MAX(C38:S38)</f>
        <v>19</v>
      </c>
      <c r="V38" s="59"/>
      <c r="W38" s="59"/>
      <c r="X38" s="59"/>
    </row>
    <row r="39" spans="1:24" ht="15.6" customHeight="1" x14ac:dyDescent="0.2">
      <c r="A39" s="151"/>
      <c r="B39" s="34" t="s">
        <v>9</v>
      </c>
      <c r="C39" s="136"/>
      <c r="D39" s="137"/>
      <c r="E39" s="137"/>
      <c r="F39" s="6">
        <v>8.25</v>
      </c>
      <c r="G39" s="137"/>
      <c r="H39" s="6">
        <v>8.2799999999999994</v>
      </c>
      <c r="I39" s="137"/>
      <c r="J39" s="137"/>
      <c r="K39" s="107" t="s">
        <v>50</v>
      </c>
      <c r="L39" s="137"/>
      <c r="M39" s="137"/>
      <c r="N39" s="108">
        <v>8.39</v>
      </c>
      <c r="O39" s="137"/>
      <c r="P39" s="138" t="s">
        <v>56</v>
      </c>
      <c r="Q39" s="137"/>
      <c r="R39" s="137"/>
      <c r="S39" s="139" t="s">
        <v>50</v>
      </c>
      <c r="T39" s="41">
        <v>22</v>
      </c>
      <c r="U39" s="17"/>
      <c r="V39" s="59"/>
      <c r="W39" s="59"/>
      <c r="X39" s="59"/>
    </row>
    <row r="40" spans="1:24" ht="15.6" customHeight="1" x14ac:dyDescent="0.2">
      <c r="A40" s="152"/>
      <c r="B40" s="35" t="s">
        <v>10</v>
      </c>
      <c r="C40" s="140">
        <v>8.1999999999999993</v>
      </c>
      <c r="D40" s="141"/>
      <c r="E40" s="141"/>
      <c r="F40" s="8">
        <f>F39</f>
        <v>8.25</v>
      </c>
      <c r="G40" s="141"/>
      <c r="H40" s="8">
        <v>8.2899999999999991</v>
      </c>
      <c r="I40" s="141"/>
      <c r="J40" s="141"/>
      <c r="K40" s="109" t="s">
        <v>50</v>
      </c>
      <c r="L40" s="141"/>
      <c r="M40" s="141"/>
      <c r="N40" s="110">
        <f>N39</f>
        <v>8.39</v>
      </c>
      <c r="O40" s="137"/>
      <c r="P40" s="137"/>
      <c r="Q40" s="141"/>
      <c r="R40" s="141"/>
      <c r="S40" s="142"/>
      <c r="T40" s="40"/>
      <c r="U40" s="18"/>
      <c r="V40" s="59"/>
      <c r="W40" s="59"/>
      <c r="X40" s="59"/>
    </row>
    <row r="41" spans="1:24" ht="15.6" customHeight="1" thickBot="1" x14ac:dyDescent="0.25">
      <c r="A41" s="134">
        <v>523</v>
      </c>
      <c r="B41" s="61" t="s">
        <v>11</v>
      </c>
      <c r="C41" s="68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3"/>
      <c r="T41" s="64"/>
      <c r="U41" s="3"/>
      <c r="V41" s="59"/>
      <c r="W41" s="59"/>
      <c r="X41" s="59"/>
    </row>
    <row r="42" spans="1:24" ht="15.6" customHeight="1" x14ac:dyDescent="0.2">
      <c r="A42" s="135"/>
      <c r="B42" s="31" t="s">
        <v>5</v>
      </c>
      <c r="C42" s="32"/>
      <c r="D42" s="29">
        <v>1</v>
      </c>
      <c r="E42" s="29">
        <v>1</v>
      </c>
      <c r="F42" s="29">
        <v>0</v>
      </c>
      <c r="G42" s="29">
        <v>0</v>
      </c>
      <c r="H42" s="29">
        <v>1</v>
      </c>
      <c r="I42" s="29">
        <v>0</v>
      </c>
      <c r="J42" s="92">
        <v>6</v>
      </c>
      <c r="K42" s="93">
        <v>17</v>
      </c>
      <c r="L42" s="94">
        <v>2</v>
      </c>
      <c r="M42" s="94">
        <v>0</v>
      </c>
      <c r="N42" s="94">
        <v>0</v>
      </c>
      <c r="O42" s="95">
        <v>5</v>
      </c>
      <c r="P42" s="95">
        <v>2</v>
      </c>
      <c r="Q42" s="96" t="s">
        <v>50</v>
      </c>
      <c r="R42" s="84" t="s">
        <v>50</v>
      </c>
      <c r="S42" s="89" t="s">
        <v>50</v>
      </c>
      <c r="T42" s="37" t="s">
        <v>6</v>
      </c>
      <c r="U42" s="55"/>
      <c r="V42" s="59"/>
      <c r="W42" s="59"/>
      <c r="X42" s="59"/>
    </row>
    <row r="43" spans="1:24" ht="15.6" customHeight="1" x14ac:dyDescent="0.2">
      <c r="A43" s="133">
        <v>8.5500000000000007</v>
      </c>
      <c r="B43" s="34" t="s">
        <v>7</v>
      </c>
      <c r="C43" s="23">
        <v>2</v>
      </c>
      <c r="D43" s="4">
        <v>8</v>
      </c>
      <c r="E43" s="4">
        <v>2</v>
      </c>
      <c r="F43" s="4">
        <v>0</v>
      </c>
      <c r="G43" s="4">
        <v>8</v>
      </c>
      <c r="H43" s="4">
        <v>5</v>
      </c>
      <c r="I43" s="4">
        <v>7</v>
      </c>
      <c r="J43" s="97">
        <v>0</v>
      </c>
      <c r="K43" s="98">
        <v>3</v>
      </c>
      <c r="L43" s="99">
        <v>0</v>
      </c>
      <c r="M43" s="99">
        <v>0</v>
      </c>
      <c r="N43" s="99">
        <v>0</v>
      </c>
      <c r="O43" s="100">
        <v>0</v>
      </c>
      <c r="P43" s="137"/>
      <c r="Q43" s="101" t="s">
        <v>50</v>
      </c>
      <c r="R43" s="85" t="s">
        <v>50</v>
      </c>
      <c r="S43" s="22"/>
      <c r="T43" s="38">
        <f>SUM(C43:R43)</f>
        <v>35</v>
      </c>
      <c r="U43" s="17"/>
      <c r="V43" s="59"/>
      <c r="W43" s="59"/>
      <c r="X43" s="59"/>
    </row>
    <row r="44" spans="1:24" ht="15.6" customHeight="1" x14ac:dyDescent="0.2">
      <c r="A44" s="150" t="s">
        <v>19</v>
      </c>
      <c r="B44" s="34" t="s">
        <v>8</v>
      </c>
      <c r="C44" s="23">
        <f>C43</f>
        <v>2</v>
      </c>
      <c r="D44" s="5">
        <f t="shared" ref="D44:P44" si="6">C44-D42+D43</f>
        <v>9</v>
      </c>
      <c r="E44" s="5">
        <f t="shared" si="6"/>
        <v>10</v>
      </c>
      <c r="F44" s="5">
        <f t="shared" si="6"/>
        <v>10</v>
      </c>
      <c r="G44" s="5">
        <f t="shared" si="6"/>
        <v>18</v>
      </c>
      <c r="H44" s="5">
        <f t="shared" si="6"/>
        <v>22</v>
      </c>
      <c r="I44" s="5">
        <f t="shared" si="6"/>
        <v>29</v>
      </c>
      <c r="J44" s="102">
        <f t="shared" si="6"/>
        <v>23</v>
      </c>
      <c r="K44" s="103">
        <f t="shared" si="6"/>
        <v>9</v>
      </c>
      <c r="L44" s="104">
        <f t="shared" si="6"/>
        <v>7</v>
      </c>
      <c r="M44" s="104">
        <f t="shared" si="6"/>
        <v>7</v>
      </c>
      <c r="N44" s="104">
        <f t="shared" si="6"/>
        <v>7</v>
      </c>
      <c r="O44" s="105">
        <f t="shared" si="6"/>
        <v>2</v>
      </c>
      <c r="P44" s="105">
        <f t="shared" si="6"/>
        <v>0</v>
      </c>
      <c r="Q44" s="106" t="s">
        <v>50</v>
      </c>
      <c r="R44" s="86" t="s">
        <v>50</v>
      </c>
      <c r="S44" s="88" t="s">
        <v>50</v>
      </c>
      <c r="T44" s="40"/>
      <c r="U44" s="3">
        <f>MAX(C44:S44)</f>
        <v>29</v>
      </c>
      <c r="V44" s="59"/>
      <c r="W44" s="59"/>
      <c r="X44" s="59"/>
    </row>
    <row r="45" spans="1:24" ht="15.6" customHeight="1" x14ac:dyDescent="0.2">
      <c r="A45" s="151"/>
      <c r="B45" s="34" t="s">
        <v>9</v>
      </c>
      <c r="C45" s="136"/>
      <c r="D45" s="137"/>
      <c r="E45" s="137"/>
      <c r="F45" s="6">
        <v>9.0299999999999994</v>
      </c>
      <c r="G45" s="137"/>
      <c r="H45" s="6">
        <v>9.09</v>
      </c>
      <c r="I45" s="137"/>
      <c r="J45" s="137"/>
      <c r="K45" s="107">
        <v>9.11</v>
      </c>
      <c r="L45" s="137"/>
      <c r="M45" s="137"/>
      <c r="N45" s="108">
        <v>9.16</v>
      </c>
      <c r="O45" s="137"/>
      <c r="P45" s="138">
        <v>9.18</v>
      </c>
      <c r="Q45" s="137"/>
      <c r="R45" s="137"/>
      <c r="S45" s="139" t="s">
        <v>50</v>
      </c>
      <c r="T45" s="41">
        <f>18+5</f>
        <v>23</v>
      </c>
      <c r="U45" s="17"/>
      <c r="V45" s="59"/>
      <c r="W45" s="59"/>
      <c r="X45" s="59"/>
    </row>
    <row r="46" spans="1:24" ht="15.6" customHeight="1" x14ac:dyDescent="0.2">
      <c r="A46" s="152"/>
      <c r="B46" s="35" t="s">
        <v>10</v>
      </c>
      <c r="C46" s="140">
        <v>8.5500000000000007</v>
      </c>
      <c r="D46" s="141"/>
      <c r="E46" s="141"/>
      <c r="F46" s="8">
        <f>F45</f>
        <v>9.0299999999999994</v>
      </c>
      <c r="G46" s="141"/>
      <c r="H46" s="8">
        <f>H45</f>
        <v>9.09</v>
      </c>
      <c r="I46" s="141"/>
      <c r="J46" s="141"/>
      <c r="K46" s="109">
        <f>K45</f>
        <v>9.11</v>
      </c>
      <c r="L46" s="141"/>
      <c r="M46" s="141"/>
      <c r="N46" s="110">
        <f>N45</f>
        <v>9.16</v>
      </c>
      <c r="O46" s="137"/>
      <c r="P46" s="137"/>
      <c r="Q46" s="141"/>
      <c r="R46" s="141"/>
      <c r="S46" s="142"/>
      <c r="T46" s="40"/>
      <c r="U46" s="18"/>
      <c r="V46" s="59"/>
      <c r="W46" s="59"/>
      <c r="X46" s="59"/>
    </row>
    <row r="47" spans="1:24" ht="15.6" customHeight="1" thickBot="1" x14ac:dyDescent="0.25">
      <c r="A47" s="134">
        <v>531</v>
      </c>
      <c r="B47" s="61" t="s">
        <v>11</v>
      </c>
      <c r="C47" s="68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3"/>
      <c r="T47" s="64"/>
      <c r="U47" s="3"/>
      <c r="V47" s="59"/>
      <c r="W47" s="59"/>
      <c r="X47" s="59"/>
    </row>
    <row r="48" spans="1:24" ht="15.6" customHeight="1" x14ac:dyDescent="0.2">
      <c r="A48" s="135"/>
      <c r="B48" s="31" t="s">
        <v>5</v>
      </c>
      <c r="C48" s="32"/>
      <c r="D48" s="29">
        <v>0</v>
      </c>
      <c r="E48" s="29">
        <v>0</v>
      </c>
      <c r="F48" s="29">
        <v>1</v>
      </c>
      <c r="G48" s="29">
        <v>3</v>
      </c>
      <c r="H48" s="29">
        <v>11</v>
      </c>
      <c r="I48" s="29">
        <v>6</v>
      </c>
      <c r="J48" s="92">
        <v>3</v>
      </c>
      <c r="K48" s="93">
        <v>9</v>
      </c>
      <c r="L48" s="94">
        <v>4</v>
      </c>
      <c r="M48" s="94">
        <v>1</v>
      </c>
      <c r="N48" s="94">
        <v>2</v>
      </c>
      <c r="O48" s="95">
        <v>2</v>
      </c>
      <c r="P48" s="95">
        <v>3</v>
      </c>
      <c r="Q48" s="96" t="s">
        <v>50</v>
      </c>
      <c r="R48" s="84" t="s">
        <v>50</v>
      </c>
      <c r="S48" s="89" t="s">
        <v>50</v>
      </c>
      <c r="T48" s="37" t="s">
        <v>6</v>
      </c>
      <c r="U48" s="55"/>
      <c r="V48" s="59"/>
      <c r="W48" s="59"/>
      <c r="X48" s="59"/>
    </row>
    <row r="49" spans="1:24" ht="15.6" customHeight="1" x14ac:dyDescent="0.2">
      <c r="A49" s="133">
        <v>9.24</v>
      </c>
      <c r="B49" s="34" t="s">
        <v>7</v>
      </c>
      <c r="C49" s="23">
        <v>3</v>
      </c>
      <c r="D49" s="4">
        <v>15</v>
      </c>
      <c r="E49" s="4">
        <v>6</v>
      </c>
      <c r="F49" s="4">
        <v>3</v>
      </c>
      <c r="G49" s="4">
        <v>10</v>
      </c>
      <c r="H49" s="4">
        <v>5</v>
      </c>
      <c r="I49" s="4">
        <v>1</v>
      </c>
      <c r="J49" s="97">
        <v>0</v>
      </c>
      <c r="K49" s="98">
        <v>2</v>
      </c>
      <c r="L49" s="99">
        <v>0</v>
      </c>
      <c r="M49" s="99">
        <v>0</v>
      </c>
      <c r="N49" s="99">
        <v>0</v>
      </c>
      <c r="O49" s="100">
        <v>0</v>
      </c>
      <c r="P49" s="137"/>
      <c r="Q49" s="101" t="s">
        <v>50</v>
      </c>
      <c r="R49" s="85" t="s">
        <v>50</v>
      </c>
      <c r="S49" s="22"/>
      <c r="T49" s="38">
        <f>SUM(C49:R49)</f>
        <v>45</v>
      </c>
      <c r="U49" s="17"/>
      <c r="V49" s="59"/>
      <c r="W49" s="59"/>
      <c r="X49" s="59"/>
    </row>
    <row r="50" spans="1:24" ht="15.6" customHeight="1" x14ac:dyDescent="0.2">
      <c r="A50" s="150" t="s">
        <v>19</v>
      </c>
      <c r="B50" s="34" t="s">
        <v>8</v>
      </c>
      <c r="C50" s="23">
        <f>C49</f>
        <v>3</v>
      </c>
      <c r="D50" s="5">
        <f t="shared" ref="D50:P50" si="7">C50-D48+D49</f>
        <v>18</v>
      </c>
      <c r="E50" s="5">
        <f t="shared" si="7"/>
        <v>24</v>
      </c>
      <c r="F50" s="5">
        <f t="shared" si="7"/>
        <v>26</v>
      </c>
      <c r="G50" s="5">
        <f t="shared" si="7"/>
        <v>33</v>
      </c>
      <c r="H50" s="5">
        <f t="shared" si="7"/>
        <v>27</v>
      </c>
      <c r="I50" s="5">
        <f t="shared" si="7"/>
        <v>22</v>
      </c>
      <c r="J50" s="102">
        <f t="shared" si="7"/>
        <v>19</v>
      </c>
      <c r="K50" s="103">
        <f t="shared" si="7"/>
        <v>12</v>
      </c>
      <c r="L50" s="104">
        <f t="shared" si="7"/>
        <v>8</v>
      </c>
      <c r="M50" s="104">
        <f t="shared" si="7"/>
        <v>7</v>
      </c>
      <c r="N50" s="104">
        <f t="shared" si="7"/>
        <v>5</v>
      </c>
      <c r="O50" s="105">
        <f t="shared" si="7"/>
        <v>3</v>
      </c>
      <c r="P50" s="105">
        <f t="shared" si="7"/>
        <v>0</v>
      </c>
      <c r="Q50" s="106" t="s">
        <v>50</v>
      </c>
      <c r="R50" s="86" t="s">
        <v>50</v>
      </c>
      <c r="S50" s="88" t="s">
        <v>50</v>
      </c>
      <c r="T50" s="40"/>
      <c r="U50" s="3">
        <f>MAX(C50:S50)</f>
        <v>33</v>
      </c>
      <c r="V50" s="59"/>
      <c r="W50" s="59"/>
      <c r="X50" s="59"/>
    </row>
    <row r="51" spans="1:24" ht="15.6" customHeight="1" x14ac:dyDescent="0.2">
      <c r="A51" s="151"/>
      <c r="B51" s="34" t="s">
        <v>9</v>
      </c>
      <c r="C51" s="136"/>
      <c r="D51" s="137"/>
      <c r="E51" s="137"/>
      <c r="F51" s="6">
        <v>9.31</v>
      </c>
      <c r="G51" s="137"/>
      <c r="H51" s="6">
        <v>9.34</v>
      </c>
      <c r="I51" s="137"/>
      <c r="J51" s="137"/>
      <c r="K51" s="107">
        <v>9.39</v>
      </c>
      <c r="L51" s="137"/>
      <c r="M51" s="137"/>
      <c r="N51" s="108">
        <v>9.44</v>
      </c>
      <c r="O51" s="137"/>
      <c r="P51" s="138">
        <v>9.4600000000000009</v>
      </c>
      <c r="Q51" s="137"/>
      <c r="R51" s="137"/>
      <c r="S51" s="139" t="s">
        <v>50</v>
      </c>
      <c r="T51" s="41">
        <v>22</v>
      </c>
      <c r="U51" s="17"/>
      <c r="V51" s="59"/>
      <c r="W51" s="59"/>
      <c r="X51" s="59"/>
    </row>
    <row r="52" spans="1:24" ht="15.6" customHeight="1" x14ac:dyDescent="0.2">
      <c r="A52" s="152"/>
      <c r="B52" s="35" t="s">
        <v>10</v>
      </c>
      <c r="C52" s="140">
        <v>9.24</v>
      </c>
      <c r="D52" s="141"/>
      <c r="E52" s="141"/>
      <c r="F52" s="8">
        <v>9.32</v>
      </c>
      <c r="G52" s="141"/>
      <c r="H52" s="8">
        <v>9.35</v>
      </c>
      <c r="I52" s="141"/>
      <c r="J52" s="141"/>
      <c r="K52" s="109">
        <v>9.4</v>
      </c>
      <c r="L52" s="141"/>
      <c r="M52" s="141"/>
      <c r="N52" s="110">
        <f>N51</f>
        <v>9.44</v>
      </c>
      <c r="O52" s="137"/>
      <c r="P52" s="137"/>
      <c r="Q52" s="141"/>
      <c r="R52" s="141"/>
      <c r="S52" s="142"/>
      <c r="T52" s="40"/>
      <c r="U52" s="18"/>
      <c r="V52" s="59"/>
      <c r="W52" s="59"/>
      <c r="X52" s="59"/>
    </row>
    <row r="53" spans="1:24" ht="15.6" customHeight="1" thickBot="1" x14ac:dyDescent="0.25">
      <c r="A53" s="134">
        <v>523</v>
      </c>
      <c r="B53" s="61" t="s">
        <v>11</v>
      </c>
      <c r="C53" s="68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3"/>
      <c r="T53" s="64"/>
      <c r="U53" s="3"/>
      <c r="V53" s="59"/>
      <c r="W53" s="59"/>
      <c r="X53" s="59"/>
    </row>
    <row r="54" spans="1:24" ht="15.6" customHeight="1" x14ac:dyDescent="0.2">
      <c r="A54" s="135"/>
      <c r="B54" s="31" t="s">
        <v>5</v>
      </c>
      <c r="C54" s="32"/>
      <c r="D54" s="29">
        <v>0</v>
      </c>
      <c r="E54" s="29">
        <v>0</v>
      </c>
      <c r="F54" s="29">
        <v>1</v>
      </c>
      <c r="G54" s="29">
        <v>3</v>
      </c>
      <c r="H54" s="29">
        <v>6</v>
      </c>
      <c r="I54" s="29">
        <v>5</v>
      </c>
      <c r="J54" s="92">
        <v>2</v>
      </c>
      <c r="K54" s="93">
        <v>21</v>
      </c>
      <c r="L54" s="94">
        <v>5</v>
      </c>
      <c r="M54" s="94">
        <v>0</v>
      </c>
      <c r="N54" s="94">
        <v>5</v>
      </c>
      <c r="O54" s="95">
        <v>1</v>
      </c>
      <c r="P54" s="95">
        <v>0</v>
      </c>
      <c r="Q54" s="96" t="s">
        <v>50</v>
      </c>
      <c r="R54" s="84" t="s">
        <v>50</v>
      </c>
      <c r="S54" s="89" t="s">
        <v>50</v>
      </c>
      <c r="T54" s="37" t="s">
        <v>6</v>
      </c>
      <c r="U54" s="55"/>
      <c r="V54" s="59"/>
      <c r="W54" s="59"/>
      <c r="X54" s="59"/>
    </row>
    <row r="55" spans="1:24" ht="15.6" customHeight="1" x14ac:dyDescent="0.2">
      <c r="A55" s="133">
        <v>10</v>
      </c>
      <c r="B55" s="34" t="s">
        <v>7</v>
      </c>
      <c r="C55" s="23">
        <v>7</v>
      </c>
      <c r="D55" s="4">
        <v>16</v>
      </c>
      <c r="E55" s="4">
        <v>7</v>
      </c>
      <c r="F55" s="4">
        <v>1</v>
      </c>
      <c r="G55" s="4">
        <v>4</v>
      </c>
      <c r="H55" s="4">
        <v>7</v>
      </c>
      <c r="I55" s="4">
        <v>4</v>
      </c>
      <c r="J55" s="97">
        <v>2</v>
      </c>
      <c r="K55" s="98">
        <v>1</v>
      </c>
      <c r="L55" s="99">
        <v>0</v>
      </c>
      <c r="M55" s="99">
        <v>0</v>
      </c>
      <c r="N55" s="99">
        <v>0</v>
      </c>
      <c r="O55" s="100">
        <v>0</v>
      </c>
      <c r="P55" s="137"/>
      <c r="Q55" s="101" t="s">
        <v>50</v>
      </c>
      <c r="R55" s="85" t="s">
        <v>50</v>
      </c>
      <c r="S55" s="22"/>
      <c r="T55" s="38">
        <f>SUM(C55:R55)</f>
        <v>49</v>
      </c>
      <c r="U55" s="17"/>
      <c r="V55" s="59"/>
      <c r="W55" s="59"/>
      <c r="X55" s="59"/>
    </row>
    <row r="56" spans="1:24" ht="15.6" customHeight="1" x14ac:dyDescent="0.2">
      <c r="A56" s="150" t="s">
        <v>19</v>
      </c>
      <c r="B56" s="34" t="s">
        <v>8</v>
      </c>
      <c r="C56" s="23">
        <f>C55</f>
        <v>7</v>
      </c>
      <c r="D56" s="5">
        <f t="shared" ref="D56:P56" si="8">C56-D54+D55</f>
        <v>23</v>
      </c>
      <c r="E56" s="5">
        <f t="shared" si="8"/>
        <v>30</v>
      </c>
      <c r="F56" s="5">
        <f t="shared" si="8"/>
        <v>30</v>
      </c>
      <c r="G56" s="5">
        <f t="shared" si="8"/>
        <v>31</v>
      </c>
      <c r="H56" s="5">
        <f t="shared" si="8"/>
        <v>32</v>
      </c>
      <c r="I56" s="5">
        <f t="shared" si="8"/>
        <v>31</v>
      </c>
      <c r="J56" s="102">
        <f t="shared" si="8"/>
        <v>31</v>
      </c>
      <c r="K56" s="103">
        <f t="shared" si="8"/>
        <v>11</v>
      </c>
      <c r="L56" s="104">
        <f t="shared" si="8"/>
        <v>6</v>
      </c>
      <c r="M56" s="104">
        <f t="shared" si="8"/>
        <v>6</v>
      </c>
      <c r="N56" s="104">
        <f t="shared" si="8"/>
        <v>1</v>
      </c>
      <c r="O56" s="105">
        <f t="shared" si="8"/>
        <v>0</v>
      </c>
      <c r="P56" s="105">
        <f t="shared" si="8"/>
        <v>0</v>
      </c>
      <c r="Q56" s="106" t="s">
        <v>50</v>
      </c>
      <c r="R56" s="86" t="s">
        <v>50</v>
      </c>
      <c r="S56" s="88" t="s">
        <v>50</v>
      </c>
      <c r="T56" s="40"/>
      <c r="U56" s="3">
        <f>MAX(C56:S56)</f>
        <v>32</v>
      </c>
      <c r="V56" s="59"/>
      <c r="W56" s="59"/>
      <c r="X56" s="59"/>
    </row>
    <row r="57" spans="1:24" ht="15.6" customHeight="1" x14ac:dyDescent="0.2">
      <c r="A57" s="151"/>
      <c r="B57" s="34" t="s">
        <v>9</v>
      </c>
      <c r="C57" s="136"/>
      <c r="D57" s="137"/>
      <c r="E57" s="137"/>
      <c r="F57" s="6">
        <v>10.08</v>
      </c>
      <c r="G57" s="137"/>
      <c r="H57" s="6">
        <v>10.1</v>
      </c>
      <c r="I57" s="137"/>
      <c r="J57" s="137"/>
      <c r="K57" s="107">
        <v>10.199999999999999</v>
      </c>
      <c r="L57" s="137"/>
      <c r="M57" s="137"/>
      <c r="N57" s="108">
        <v>10.23</v>
      </c>
      <c r="O57" s="137"/>
      <c r="P57" s="138">
        <v>10.26</v>
      </c>
      <c r="Q57" s="137"/>
      <c r="R57" s="137"/>
      <c r="S57" s="139" t="s">
        <v>50</v>
      </c>
      <c r="T57" s="41">
        <v>26</v>
      </c>
      <c r="U57" s="17"/>
      <c r="V57" s="59"/>
      <c r="W57" s="59"/>
      <c r="X57" s="59"/>
    </row>
    <row r="58" spans="1:24" ht="15.6" customHeight="1" x14ac:dyDescent="0.2">
      <c r="A58" s="152"/>
      <c r="B58" s="35" t="s">
        <v>10</v>
      </c>
      <c r="C58" s="140">
        <v>10</v>
      </c>
      <c r="D58" s="141"/>
      <c r="E58" s="141"/>
      <c r="F58" s="8">
        <f>F57</f>
        <v>10.08</v>
      </c>
      <c r="G58" s="141"/>
      <c r="H58" s="8">
        <f>H57</f>
        <v>10.1</v>
      </c>
      <c r="I58" s="141"/>
      <c r="J58" s="141"/>
      <c r="K58" s="109">
        <f>K57</f>
        <v>10.199999999999999</v>
      </c>
      <c r="L58" s="141"/>
      <c r="M58" s="141"/>
      <c r="N58" s="110">
        <f>N57</f>
        <v>10.23</v>
      </c>
      <c r="O58" s="137"/>
      <c r="P58" s="137"/>
      <c r="Q58" s="141"/>
      <c r="R58" s="141"/>
      <c r="S58" s="142"/>
      <c r="T58" s="40"/>
      <c r="U58" s="18"/>
      <c r="V58" s="59"/>
      <c r="W58" s="59"/>
      <c r="X58" s="59"/>
    </row>
    <row r="59" spans="1:24" ht="15.6" customHeight="1" thickBot="1" x14ac:dyDescent="0.25">
      <c r="A59" s="134">
        <v>531</v>
      </c>
      <c r="B59" s="61" t="s">
        <v>11</v>
      </c>
      <c r="C59" s="68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3"/>
      <c r="T59" s="64"/>
      <c r="U59" s="3"/>
      <c r="V59" s="59"/>
      <c r="W59" s="59"/>
      <c r="X59" s="59"/>
    </row>
    <row r="60" spans="1:24" ht="15.6" customHeight="1" x14ac:dyDescent="0.2">
      <c r="A60" s="135"/>
      <c r="B60" s="31" t="s">
        <v>5</v>
      </c>
      <c r="C60" s="32"/>
      <c r="D60" s="29">
        <v>0</v>
      </c>
      <c r="E60" s="29">
        <v>0</v>
      </c>
      <c r="F60" s="29">
        <v>1</v>
      </c>
      <c r="G60" s="29">
        <v>0</v>
      </c>
      <c r="H60" s="29">
        <v>8</v>
      </c>
      <c r="I60" s="29">
        <v>2</v>
      </c>
      <c r="J60" s="92">
        <v>5</v>
      </c>
      <c r="K60" s="93">
        <v>19</v>
      </c>
      <c r="L60" s="94">
        <v>5</v>
      </c>
      <c r="M60" s="94">
        <v>1</v>
      </c>
      <c r="N60" s="94">
        <v>1</v>
      </c>
      <c r="O60" s="95">
        <v>8</v>
      </c>
      <c r="P60" s="95">
        <v>20</v>
      </c>
      <c r="Q60" s="96" t="s">
        <v>50</v>
      </c>
      <c r="R60" s="84" t="s">
        <v>50</v>
      </c>
      <c r="S60" s="89" t="s">
        <v>50</v>
      </c>
      <c r="T60" s="37" t="s">
        <v>6</v>
      </c>
      <c r="U60" s="55"/>
      <c r="V60" s="59"/>
      <c r="W60" s="59"/>
      <c r="X60" s="59"/>
    </row>
    <row r="61" spans="1:24" ht="15.6" customHeight="1" x14ac:dyDescent="0.2">
      <c r="A61" s="133">
        <v>10.27</v>
      </c>
      <c r="B61" s="34" t="s">
        <v>7</v>
      </c>
      <c r="C61" s="23">
        <v>3</v>
      </c>
      <c r="D61" s="4">
        <v>13</v>
      </c>
      <c r="E61" s="4">
        <v>8</v>
      </c>
      <c r="F61" s="4">
        <v>3</v>
      </c>
      <c r="G61" s="4">
        <v>10</v>
      </c>
      <c r="H61" s="4">
        <v>13</v>
      </c>
      <c r="I61" s="4">
        <v>11</v>
      </c>
      <c r="J61" s="97">
        <v>4</v>
      </c>
      <c r="K61" s="98">
        <v>2</v>
      </c>
      <c r="L61" s="99">
        <v>2</v>
      </c>
      <c r="M61" s="99">
        <v>1</v>
      </c>
      <c r="N61" s="99">
        <v>0</v>
      </c>
      <c r="O61" s="100">
        <v>0</v>
      </c>
      <c r="P61" s="137"/>
      <c r="Q61" s="101" t="s">
        <v>50</v>
      </c>
      <c r="R61" s="85" t="s">
        <v>50</v>
      </c>
      <c r="S61" s="22"/>
      <c r="T61" s="38">
        <f>SUM(C61:R61)</f>
        <v>70</v>
      </c>
      <c r="U61" s="17"/>
      <c r="V61" s="59"/>
      <c r="W61" s="59"/>
      <c r="X61" s="59"/>
    </row>
    <row r="62" spans="1:24" ht="15.6" customHeight="1" x14ac:dyDescent="0.2">
      <c r="A62" s="150" t="s">
        <v>19</v>
      </c>
      <c r="B62" s="34" t="s">
        <v>8</v>
      </c>
      <c r="C62" s="23">
        <f>C61</f>
        <v>3</v>
      </c>
      <c r="D62" s="5">
        <f t="shared" ref="D62:P62" si="9">C62-D60+D61</f>
        <v>16</v>
      </c>
      <c r="E62" s="5">
        <f t="shared" si="9"/>
        <v>24</v>
      </c>
      <c r="F62" s="5">
        <f t="shared" si="9"/>
        <v>26</v>
      </c>
      <c r="G62" s="5">
        <f t="shared" si="9"/>
        <v>36</v>
      </c>
      <c r="H62" s="5">
        <f t="shared" si="9"/>
        <v>41</v>
      </c>
      <c r="I62" s="5">
        <f t="shared" si="9"/>
        <v>50</v>
      </c>
      <c r="J62" s="102">
        <f t="shared" si="9"/>
        <v>49</v>
      </c>
      <c r="K62" s="103">
        <f t="shared" si="9"/>
        <v>32</v>
      </c>
      <c r="L62" s="104">
        <f t="shared" si="9"/>
        <v>29</v>
      </c>
      <c r="M62" s="104">
        <f t="shared" si="9"/>
        <v>29</v>
      </c>
      <c r="N62" s="104">
        <f t="shared" si="9"/>
        <v>28</v>
      </c>
      <c r="O62" s="105">
        <f t="shared" si="9"/>
        <v>20</v>
      </c>
      <c r="P62" s="105">
        <f t="shared" si="9"/>
        <v>0</v>
      </c>
      <c r="Q62" s="106" t="s">
        <v>50</v>
      </c>
      <c r="R62" s="86" t="s">
        <v>50</v>
      </c>
      <c r="S62" s="88" t="s">
        <v>50</v>
      </c>
      <c r="T62" s="40"/>
      <c r="U62" s="3">
        <f>MAX(C62:S62)</f>
        <v>50</v>
      </c>
      <c r="V62" s="59"/>
      <c r="W62" s="59"/>
      <c r="X62" s="59"/>
    </row>
    <row r="63" spans="1:24" ht="15.6" customHeight="1" x14ac:dyDescent="0.2">
      <c r="A63" s="151"/>
      <c r="B63" s="34" t="s">
        <v>9</v>
      </c>
      <c r="C63" s="136"/>
      <c r="D63" s="137"/>
      <c r="E63" s="137"/>
      <c r="F63" s="6">
        <v>10.33</v>
      </c>
      <c r="G63" s="137"/>
      <c r="H63" s="6">
        <v>10.37</v>
      </c>
      <c r="I63" s="137"/>
      <c r="J63" s="137"/>
      <c r="K63" s="107">
        <v>10.45</v>
      </c>
      <c r="L63" s="137"/>
      <c r="M63" s="137"/>
      <c r="N63" s="108">
        <v>10.5</v>
      </c>
      <c r="O63" s="137"/>
      <c r="P63" s="138">
        <v>10.52</v>
      </c>
      <c r="Q63" s="137"/>
      <c r="R63" s="137"/>
      <c r="S63" s="139" t="s">
        <v>50</v>
      </c>
      <c r="T63" s="41">
        <f>52-27</f>
        <v>25</v>
      </c>
      <c r="U63" s="17"/>
      <c r="V63" s="59"/>
      <c r="W63" s="59"/>
      <c r="X63" s="59"/>
    </row>
    <row r="64" spans="1:24" ht="15.6" customHeight="1" x14ac:dyDescent="0.2">
      <c r="A64" s="152"/>
      <c r="B64" s="35" t="s">
        <v>10</v>
      </c>
      <c r="C64" s="140">
        <v>10.27</v>
      </c>
      <c r="D64" s="141"/>
      <c r="E64" s="141"/>
      <c r="F64" s="8">
        <v>10.34</v>
      </c>
      <c r="G64" s="141"/>
      <c r="H64" s="8">
        <v>10.38</v>
      </c>
      <c r="I64" s="141"/>
      <c r="J64" s="141"/>
      <c r="K64" s="109">
        <v>10.46</v>
      </c>
      <c r="L64" s="141"/>
      <c r="M64" s="141"/>
      <c r="N64" s="110">
        <v>10.51</v>
      </c>
      <c r="O64" s="137"/>
      <c r="P64" s="137"/>
      <c r="Q64" s="141"/>
      <c r="R64" s="141"/>
      <c r="S64" s="142"/>
      <c r="T64" s="40"/>
      <c r="U64" s="18"/>
      <c r="V64" s="59"/>
      <c r="W64" s="59"/>
      <c r="X64" s="59"/>
    </row>
    <row r="65" spans="1:24" ht="15.6" customHeight="1" thickBot="1" x14ac:dyDescent="0.25">
      <c r="A65" s="134">
        <v>523</v>
      </c>
      <c r="B65" s="61" t="s">
        <v>11</v>
      </c>
      <c r="C65" s="68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3"/>
      <c r="T65" s="64"/>
      <c r="U65" s="3"/>
      <c r="V65" s="59"/>
      <c r="W65" s="59"/>
      <c r="X65" s="59"/>
    </row>
    <row r="66" spans="1:24" ht="15.6" customHeight="1" x14ac:dyDescent="0.2">
      <c r="A66" s="135"/>
      <c r="B66" s="31" t="s">
        <v>5</v>
      </c>
      <c r="C66" s="32"/>
      <c r="D66" s="29">
        <v>0</v>
      </c>
      <c r="E66" s="29">
        <v>1</v>
      </c>
      <c r="F66" s="29">
        <v>4</v>
      </c>
      <c r="G66" s="29">
        <v>5</v>
      </c>
      <c r="H66" s="29">
        <v>6</v>
      </c>
      <c r="I66" s="29">
        <v>0</v>
      </c>
      <c r="J66" s="92">
        <v>10</v>
      </c>
      <c r="K66" s="93">
        <v>28</v>
      </c>
      <c r="L66" s="94">
        <v>2</v>
      </c>
      <c r="M66" s="94">
        <v>0</v>
      </c>
      <c r="N66" s="94">
        <v>0</v>
      </c>
      <c r="O66" s="95">
        <v>12</v>
      </c>
      <c r="P66" s="95">
        <v>24</v>
      </c>
      <c r="Q66" s="96" t="s">
        <v>50</v>
      </c>
      <c r="R66" s="84" t="s">
        <v>50</v>
      </c>
      <c r="S66" s="89" t="s">
        <v>50</v>
      </c>
      <c r="T66" s="37" t="s">
        <v>6</v>
      </c>
      <c r="U66" s="55"/>
      <c r="V66" s="59"/>
      <c r="W66" s="59"/>
      <c r="X66" s="59"/>
    </row>
    <row r="67" spans="1:24" ht="15.6" customHeight="1" x14ac:dyDescent="0.2">
      <c r="A67" s="133">
        <v>11.05</v>
      </c>
      <c r="B67" s="34" t="s">
        <v>7</v>
      </c>
      <c r="C67" s="23">
        <v>4</v>
      </c>
      <c r="D67" s="4">
        <v>16</v>
      </c>
      <c r="E67" s="4">
        <v>11</v>
      </c>
      <c r="F67" s="4">
        <v>0</v>
      </c>
      <c r="G67" s="4">
        <v>0</v>
      </c>
      <c r="H67" s="4">
        <v>14</v>
      </c>
      <c r="I67" s="4">
        <v>13</v>
      </c>
      <c r="J67" s="97">
        <v>6</v>
      </c>
      <c r="K67" s="98">
        <v>19</v>
      </c>
      <c r="L67" s="99">
        <v>4</v>
      </c>
      <c r="M67" s="99">
        <v>2</v>
      </c>
      <c r="N67" s="99">
        <v>3</v>
      </c>
      <c r="O67" s="100">
        <v>0</v>
      </c>
      <c r="P67" s="137"/>
      <c r="Q67" s="101" t="s">
        <v>50</v>
      </c>
      <c r="R67" s="85" t="s">
        <v>50</v>
      </c>
      <c r="S67" s="22"/>
      <c r="T67" s="38">
        <f>SUM(C67:R67)</f>
        <v>92</v>
      </c>
      <c r="U67" s="17"/>
      <c r="V67" s="59"/>
      <c r="W67" s="59"/>
      <c r="X67" s="59"/>
    </row>
    <row r="68" spans="1:24" ht="15.6" customHeight="1" x14ac:dyDescent="0.2">
      <c r="A68" s="150" t="s">
        <v>19</v>
      </c>
      <c r="B68" s="34" t="s">
        <v>8</v>
      </c>
      <c r="C68" s="23">
        <f>C67</f>
        <v>4</v>
      </c>
      <c r="D68" s="5">
        <f t="shared" ref="D68:P68" si="10">C68-D66+D67</f>
        <v>20</v>
      </c>
      <c r="E68" s="5">
        <f t="shared" si="10"/>
        <v>30</v>
      </c>
      <c r="F68" s="5">
        <f t="shared" si="10"/>
        <v>26</v>
      </c>
      <c r="G68" s="5">
        <f t="shared" si="10"/>
        <v>21</v>
      </c>
      <c r="H68" s="5">
        <f t="shared" si="10"/>
        <v>29</v>
      </c>
      <c r="I68" s="5">
        <f t="shared" si="10"/>
        <v>42</v>
      </c>
      <c r="J68" s="102">
        <f t="shared" si="10"/>
        <v>38</v>
      </c>
      <c r="K68" s="103">
        <f t="shared" si="10"/>
        <v>29</v>
      </c>
      <c r="L68" s="104">
        <f t="shared" si="10"/>
        <v>31</v>
      </c>
      <c r="M68" s="104">
        <f t="shared" si="10"/>
        <v>33</v>
      </c>
      <c r="N68" s="104">
        <f t="shared" si="10"/>
        <v>36</v>
      </c>
      <c r="O68" s="105">
        <f t="shared" si="10"/>
        <v>24</v>
      </c>
      <c r="P68" s="105">
        <f t="shared" si="10"/>
        <v>0</v>
      </c>
      <c r="Q68" s="106" t="s">
        <v>50</v>
      </c>
      <c r="R68" s="86" t="s">
        <v>50</v>
      </c>
      <c r="S68" s="88" t="s">
        <v>50</v>
      </c>
      <c r="T68" s="40"/>
      <c r="U68" s="3">
        <f>MAX(C68:S68)</f>
        <v>42</v>
      </c>
      <c r="V68" s="59"/>
      <c r="W68" s="59"/>
      <c r="X68" s="59"/>
    </row>
    <row r="69" spans="1:24" ht="15.6" customHeight="1" x14ac:dyDescent="0.2">
      <c r="A69" s="151"/>
      <c r="B69" s="34" t="s">
        <v>9</v>
      </c>
      <c r="C69" s="136"/>
      <c r="D69" s="137"/>
      <c r="E69" s="137"/>
      <c r="F69" s="6">
        <v>11.12</v>
      </c>
      <c r="G69" s="137"/>
      <c r="H69" s="6">
        <v>11.18</v>
      </c>
      <c r="I69" s="137"/>
      <c r="J69" s="137"/>
      <c r="K69" s="107">
        <v>11.26</v>
      </c>
      <c r="L69" s="137"/>
      <c r="M69" s="137"/>
      <c r="N69" s="108">
        <v>11.28</v>
      </c>
      <c r="O69" s="137"/>
      <c r="P69" s="138">
        <v>11.31</v>
      </c>
      <c r="Q69" s="137"/>
      <c r="R69" s="137"/>
      <c r="S69" s="139" t="s">
        <v>50</v>
      </c>
      <c r="T69" s="41">
        <v>26</v>
      </c>
      <c r="U69" s="17"/>
      <c r="V69" s="59"/>
      <c r="W69" s="59"/>
      <c r="X69" s="59"/>
    </row>
    <row r="70" spans="1:24" ht="15.6" customHeight="1" x14ac:dyDescent="0.2">
      <c r="A70" s="152"/>
      <c r="B70" s="35" t="s">
        <v>10</v>
      </c>
      <c r="C70" s="140">
        <v>11.05</v>
      </c>
      <c r="D70" s="141"/>
      <c r="E70" s="141"/>
      <c r="F70" s="8">
        <f>F69</f>
        <v>11.12</v>
      </c>
      <c r="G70" s="141"/>
      <c r="H70" s="8">
        <f>H69</f>
        <v>11.18</v>
      </c>
      <c r="I70" s="141"/>
      <c r="J70" s="141"/>
      <c r="K70" s="109">
        <f>K69</f>
        <v>11.26</v>
      </c>
      <c r="L70" s="141"/>
      <c r="M70" s="141"/>
      <c r="N70" s="110">
        <f>N69</f>
        <v>11.28</v>
      </c>
      <c r="O70" s="137"/>
      <c r="P70" s="137"/>
      <c r="Q70" s="141"/>
      <c r="R70" s="141"/>
      <c r="S70" s="142"/>
      <c r="T70" s="40"/>
      <c r="U70" s="18"/>
      <c r="V70" s="59"/>
      <c r="W70" s="59"/>
      <c r="X70" s="59"/>
    </row>
    <row r="71" spans="1:24" ht="15.6" customHeight="1" thickBot="1" x14ac:dyDescent="0.25">
      <c r="A71" s="134">
        <v>531</v>
      </c>
      <c r="B71" s="61" t="s">
        <v>11</v>
      </c>
      <c r="C71" s="68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3"/>
      <c r="T71" s="64"/>
      <c r="U71" s="3"/>
      <c r="V71" s="59"/>
      <c r="W71" s="59"/>
      <c r="X71" s="59"/>
    </row>
    <row r="72" spans="1:24" ht="15.6" customHeight="1" x14ac:dyDescent="0.2">
      <c r="A72" s="135"/>
      <c r="B72" s="31" t="s">
        <v>5</v>
      </c>
      <c r="C72" s="32"/>
      <c r="D72" s="29">
        <v>0</v>
      </c>
      <c r="E72" s="29">
        <v>2</v>
      </c>
      <c r="F72" s="29">
        <v>2</v>
      </c>
      <c r="G72" s="29">
        <v>0</v>
      </c>
      <c r="H72" s="29">
        <v>2</v>
      </c>
      <c r="I72" s="29">
        <v>5</v>
      </c>
      <c r="J72" s="92">
        <v>2</v>
      </c>
      <c r="K72" s="93">
        <v>21</v>
      </c>
      <c r="L72" s="94">
        <v>2</v>
      </c>
      <c r="M72" s="94">
        <v>1</v>
      </c>
      <c r="N72" s="94">
        <v>3</v>
      </c>
      <c r="O72" s="95">
        <v>3</v>
      </c>
      <c r="P72" s="95">
        <v>7</v>
      </c>
      <c r="Q72" s="96" t="s">
        <v>50</v>
      </c>
      <c r="R72" s="84" t="s">
        <v>50</v>
      </c>
      <c r="S72" s="89" t="s">
        <v>50</v>
      </c>
      <c r="T72" s="37" t="s">
        <v>6</v>
      </c>
      <c r="U72" s="55"/>
      <c r="V72" s="59"/>
      <c r="W72" s="59"/>
      <c r="X72" s="59"/>
    </row>
    <row r="73" spans="1:24" ht="15.6" customHeight="1" x14ac:dyDescent="0.2">
      <c r="A73" s="133">
        <v>11.32</v>
      </c>
      <c r="B73" s="34" t="s">
        <v>7</v>
      </c>
      <c r="C73" s="23">
        <v>4</v>
      </c>
      <c r="D73" s="4">
        <v>12</v>
      </c>
      <c r="E73" s="4">
        <v>7</v>
      </c>
      <c r="F73" s="4">
        <v>0</v>
      </c>
      <c r="G73" s="4">
        <v>2</v>
      </c>
      <c r="H73" s="4">
        <v>8</v>
      </c>
      <c r="I73" s="4">
        <v>10</v>
      </c>
      <c r="J73" s="97">
        <v>1</v>
      </c>
      <c r="K73" s="98">
        <v>4</v>
      </c>
      <c r="L73" s="99">
        <v>0</v>
      </c>
      <c r="M73" s="99">
        <v>2</v>
      </c>
      <c r="N73" s="99">
        <v>0</v>
      </c>
      <c r="O73" s="100">
        <v>0</v>
      </c>
      <c r="P73" s="137"/>
      <c r="Q73" s="101" t="s">
        <v>50</v>
      </c>
      <c r="R73" s="85" t="s">
        <v>50</v>
      </c>
      <c r="S73" s="22"/>
      <c r="T73" s="38">
        <f>SUM(C73:R73)</f>
        <v>50</v>
      </c>
      <c r="U73" s="17"/>
      <c r="V73" s="59"/>
      <c r="W73" s="59"/>
      <c r="X73" s="59"/>
    </row>
    <row r="74" spans="1:24" ht="15.6" customHeight="1" x14ac:dyDescent="0.2">
      <c r="A74" s="150" t="s">
        <v>19</v>
      </c>
      <c r="B74" s="34" t="s">
        <v>8</v>
      </c>
      <c r="C74" s="23">
        <f>C73</f>
        <v>4</v>
      </c>
      <c r="D74" s="5">
        <f t="shared" ref="D74:P74" si="11">C74-D72+D73</f>
        <v>16</v>
      </c>
      <c r="E74" s="5">
        <f t="shared" si="11"/>
        <v>21</v>
      </c>
      <c r="F74" s="5">
        <f t="shared" si="11"/>
        <v>19</v>
      </c>
      <c r="G74" s="5">
        <f t="shared" si="11"/>
        <v>21</v>
      </c>
      <c r="H74" s="5">
        <f t="shared" si="11"/>
        <v>27</v>
      </c>
      <c r="I74" s="5">
        <f t="shared" si="11"/>
        <v>32</v>
      </c>
      <c r="J74" s="102">
        <f t="shared" si="11"/>
        <v>31</v>
      </c>
      <c r="K74" s="103">
        <f t="shared" si="11"/>
        <v>14</v>
      </c>
      <c r="L74" s="104">
        <f t="shared" si="11"/>
        <v>12</v>
      </c>
      <c r="M74" s="104">
        <f t="shared" si="11"/>
        <v>13</v>
      </c>
      <c r="N74" s="104">
        <f t="shared" si="11"/>
        <v>10</v>
      </c>
      <c r="O74" s="105">
        <f t="shared" si="11"/>
        <v>7</v>
      </c>
      <c r="P74" s="105">
        <f t="shared" si="11"/>
        <v>0</v>
      </c>
      <c r="Q74" s="106" t="s">
        <v>50</v>
      </c>
      <c r="R74" s="86" t="s">
        <v>50</v>
      </c>
      <c r="S74" s="88" t="s">
        <v>50</v>
      </c>
      <c r="T74" s="40"/>
      <c r="U74" s="3">
        <f>MAX(C74:S74)</f>
        <v>32</v>
      </c>
      <c r="V74" s="59"/>
      <c r="W74" s="59"/>
      <c r="X74" s="59"/>
    </row>
    <row r="75" spans="1:24" ht="15.6" customHeight="1" x14ac:dyDescent="0.2">
      <c r="A75" s="151"/>
      <c r="B75" s="34" t="s">
        <v>9</v>
      </c>
      <c r="C75" s="136"/>
      <c r="D75" s="137"/>
      <c r="E75" s="137"/>
      <c r="F75" s="6">
        <v>11.38</v>
      </c>
      <c r="G75" s="137"/>
      <c r="H75" s="6">
        <v>11.41</v>
      </c>
      <c r="I75" s="137"/>
      <c r="J75" s="137"/>
      <c r="K75" s="107">
        <v>11.48</v>
      </c>
      <c r="L75" s="137"/>
      <c r="M75" s="137"/>
      <c r="N75" s="108">
        <v>11.52</v>
      </c>
      <c r="O75" s="137"/>
      <c r="P75" s="138">
        <v>11.55</v>
      </c>
      <c r="Q75" s="137"/>
      <c r="R75" s="137"/>
      <c r="S75" s="139" t="s">
        <v>50</v>
      </c>
      <c r="T75" s="41">
        <v>23</v>
      </c>
      <c r="U75" s="17"/>
      <c r="V75" s="59"/>
      <c r="W75" s="59"/>
      <c r="X75" s="59"/>
    </row>
    <row r="76" spans="1:24" ht="15.6" customHeight="1" x14ac:dyDescent="0.2">
      <c r="A76" s="152"/>
      <c r="B76" s="35" t="s">
        <v>10</v>
      </c>
      <c r="C76" s="140">
        <v>11.32</v>
      </c>
      <c r="D76" s="141"/>
      <c r="E76" s="141"/>
      <c r="F76" s="8">
        <v>11.39</v>
      </c>
      <c r="G76" s="141"/>
      <c r="H76" s="8">
        <v>11.42</v>
      </c>
      <c r="I76" s="141"/>
      <c r="J76" s="141"/>
      <c r="K76" s="109">
        <v>11.49</v>
      </c>
      <c r="L76" s="141"/>
      <c r="M76" s="141"/>
      <c r="N76" s="110">
        <v>11.53</v>
      </c>
      <c r="O76" s="137"/>
      <c r="P76" s="137"/>
      <c r="Q76" s="141"/>
      <c r="R76" s="141"/>
      <c r="S76" s="142"/>
      <c r="T76" s="40"/>
      <c r="U76" s="18"/>
      <c r="V76" s="59"/>
      <c r="W76" s="59"/>
      <c r="X76" s="59"/>
    </row>
    <row r="77" spans="1:24" ht="15.6" customHeight="1" thickBot="1" x14ac:dyDescent="0.25">
      <c r="A77" s="134">
        <v>523</v>
      </c>
      <c r="B77" s="61" t="s">
        <v>11</v>
      </c>
      <c r="C77" s="68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3"/>
      <c r="T77" s="64"/>
      <c r="U77" s="3"/>
      <c r="V77" s="59"/>
      <c r="W77" s="59"/>
      <c r="X77" s="59"/>
    </row>
    <row r="78" spans="1:24" ht="15.6" customHeight="1" x14ac:dyDescent="0.2">
      <c r="A78" s="135"/>
      <c r="B78" s="31" t="s">
        <v>5</v>
      </c>
      <c r="C78" s="32"/>
      <c r="D78" s="29">
        <v>0</v>
      </c>
      <c r="E78" s="29">
        <v>0</v>
      </c>
      <c r="F78" s="29">
        <v>3</v>
      </c>
      <c r="G78" s="29">
        <v>3</v>
      </c>
      <c r="H78" s="29">
        <v>5</v>
      </c>
      <c r="I78" s="29">
        <v>6</v>
      </c>
      <c r="J78" s="92">
        <v>5</v>
      </c>
      <c r="K78" s="93">
        <v>22</v>
      </c>
      <c r="L78" s="94">
        <v>0</v>
      </c>
      <c r="M78" s="94">
        <v>1</v>
      </c>
      <c r="N78" s="94">
        <v>1</v>
      </c>
      <c r="O78" s="95">
        <v>8</v>
      </c>
      <c r="P78" s="95">
        <v>1</v>
      </c>
      <c r="Q78" s="96" t="s">
        <v>50</v>
      </c>
      <c r="R78" s="84" t="s">
        <v>50</v>
      </c>
      <c r="S78" s="89" t="s">
        <v>50</v>
      </c>
      <c r="T78" s="37" t="s">
        <v>6</v>
      </c>
      <c r="U78" s="55"/>
      <c r="V78" s="59"/>
      <c r="W78" s="59"/>
      <c r="X78" s="59"/>
    </row>
    <row r="79" spans="1:24" ht="15.6" customHeight="1" x14ac:dyDescent="0.2">
      <c r="A79" s="133">
        <v>12.1</v>
      </c>
      <c r="B79" s="34" t="s">
        <v>7</v>
      </c>
      <c r="C79" s="23">
        <v>8</v>
      </c>
      <c r="D79" s="4">
        <v>10</v>
      </c>
      <c r="E79" s="4">
        <v>2</v>
      </c>
      <c r="F79" s="4">
        <v>1</v>
      </c>
      <c r="G79" s="4">
        <v>3</v>
      </c>
      <c r="H79" s="4">
        <v>5</v>
      </c>
      <c r="I79" s="4">
        <v>11</v>
      </c>
      <c r="J79" s="97">
        <v>3</v>
      </c>
      <c r="K79" s="98">
        <v>8</v>
      </c>
      <c r="L79" s="99">
        <v>4</v>
      </c>
      <c r="M79" s="99">
        <v>0</v>
      </c>
      <c r="N79" s="99">
        <v>0</v>
      </c>
      <c r="O79" s="100">
        <v>0</v>
      </c>
      <c r="P79" s="137"/>
      <c r="Q79" s="101" t="s">
        <v>50</v>
      </c>
      <c r="R79" s="85" t="s">
        <v>50</v>
      </c>
      <c r="S79" s="22"/>
      <c r="T79" s="38">
        <f>SUM(C79:R79)</f>
        <v>55</v>
      </c>
      <c r="U79" s="17"/>
      <c r="V79" s="59"/>
      <c r="W79" s="59"/>
      <c r="X79" s="59"/>
    </row>
    <row r="80" spans="1:24" ht="15.6" customHeight="1" x14ac:dyDescent="0.2">
      <c r="A80" s="150" t="s">
        <v>19</v>
      </c>
      <c r="B80" s="34" t="s">
        <v>8</v>
      </c>
      <c r="C80" s="23">
        <f>C79</f>
        <v>8</v>
      </c>
      <c r="D80" s="5">
        <f t="shared" ref="D80:P80" si="12">C80-D78+D79</f>
        <v>18</v>
      </c>
      <c r="E80" s="5">
        <f t="shared" si="12"/>
        <v>20</v>
      </c>
      <c r="F80" s="5">
        <f t="shared" si="12"/>
        <v>18</v>
      </c>
      <c r="G80" s="5">
        <f t="shared" si="12"/>
        <v>18</v>
      </c>
      <c r="H80" s="5">
        <f t="shared" si="12"/>
        <v>18</v>
      </c>
      <c r="I80" s="5">
        <f t="shared" si="12"/>
        <v>23</v>
      </c>
      <c r="J80" s="102">
        <f t="shared" si="12"/>
        <v>21</v>
      </c>
      <c r="K80" s="103">
        <f t="shared" si="12"/>
        <v>7</v>
      </c>
      <c r="L80" s="104">
        <f t="shared" si="12"/>
        <v>11</v>
      </c>
      <c r="M80" s="104">
        <f t="shared" si="12"/>
        <v>10</v>
      </c>
      <c r="N80" s="104">
        <f t="shared" si="12"/>
        <v>9</v>
      </c>
      <c r="O80" s="105">
        <f t="shared" si="12"/>
        <v>1</v>
      </c>
      <c r="P80" s="105">
        <f t="shared" si="12"/>
        <v>0</v>
      </c>
      <c r="Q80" s="106" t="s">
        <v>50</v>
      </c>
      <c r="R80" s="86" t="s">
        <v>50</v>
      </c>
      <c r="S80" s="88" t="s">
        <v>50</v>
      </c>
      <c r="T80" s="40"/>
      <c r="U80" s="3">
        <f>MAX(C80:S80)</f>
        <v>23</v>
      </c>
      <c r="V80" s="59"/>
      <c r="W80" s="59"/>
      <c r="X80" s="59"/>
    </row>
    <row r="81" spans="1:24" ht="15.6" customHeight="1" x14ac:dyDescent="0.2">
      <c r="A81" s="151"/>
      <c r="B81" s="34" t="s">
        <v>9</v>
      </c>
      <c r="C81" s="136"/>
      <c r="D81" s="137"/>
      <c r="E81" s="137"/>
      <c r="F81" s="6">
        <v>12.18</v>
      </c>
      <c r="G81" s="137"/>
      <c r="H81" s="6">
        <v>12.2</v>
      </c>
      <c r="I81" s="137"/>
      <c r="J81" s="137"/>
      <c r="K81" s="107">
        <v>12.26</v>
      </c>
      <c r="L81" s="137"/>
      <c r="M81" s="137"/>
      <c r="N81" s="108">
        <v>12.28</v>
      </c>
      <c r="O81" s="137"/>
      <c r="P81" s="138">
        <v>12.31</v>
      </c>
      <c r="Q81" s="137"/>
      <c r="R81" s="137"/>
      <c r="S81" s="139" t="s">
        <v>50</v>
      </c>
      <c r="T81" s="41">
        <v>21</v>
      </c>
      <c r="U81" s="17"/>
      <c r="V81" s="59"/>
      <c r="W81" s="59"/>
      <c r="X81" s="59"/>
    </row>
    <row r="82" spans="1:24" ht="15.6" customHeight="1" x14ac:dyDescent="0.2">
      <c r="A82" s="152"/>
      <c r="B82" s="35" t="s">
        <v>10</v>
      </c>
      <c r="C82" s="140">
        <v>12.1</v>
      </c>
      <c r="D82" s="141"/>
      <c r="E82" s="141"/>
      <c r="F82" s="8">
        <f>F81</f>
        <v>12.18</v>
      </c>
      <c r="G82" s="141"/>
      <c r="H82" s="8">
        <f>H81</f>
        <v>12.2</v>
      </c>
      <c r="I82" s="141"/>
      <c r="J82" s="141"/>
      <c r="K82" s="109">
        <f>K81</f>
        <v>12.26</v>
      </c>
      <c r="L82" s="141"/>
      <c r="M82" s="141"/>
      <c r="N82" s="110">
        <f>N81</f>
        <v>12.28</v>
      </c>
      <c r="O82" s="137"/>
      <c r="P82" s="137"/>
      <c r="Q82" s="141"/>
      <c r="R82" s="141"/>
      <c r="S82" s="142"/>
      <c r="T82" s="40"/>
      <c r="U82" s="18"/>
      <c r="V82" s="59"/>
      <c r="W82" s="59"/>
      <c r="X82" s="59"/>
    </row>
    <row r="83" spans="1:24" ht="15.6" customHeight="1" thickBot="1" x14ac:dyDescent="0.25">
      <c r="A83" s="134">
        <v>531</v>
      </c>
      <c r="B83" s="61" t="s">
        <v>11</v>
      </c>
      <c r="C83" s="68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3"/>
      <c r="T83" s="64"/>
      <c r="U83" s="3"/>
      <c r="V83" s="59"/>
      <c r="W83" s="59"/>
      <c r="X83" s="59"/>
    </row>
    <row r="84" spans="1:24" ht="15.6" customHeight="1" x14ac:dyDescent="0.2">
      <c r="A84" s="135"/>
      <c r="B84" s="31" t="s">
        <v>5</v>
      </c>
      <c r="C84" s="32"/>
      <c r="D84" s="29">
        <v>1</v>
      </c>
      <c r="E84" s="29">
        <v>1</v>
      </c>
      <c r="F84" s="29">
        <v>0</v>
      </c>
      <c r="G84" s="29">
        <v>1</v>
      </c>
      <c r="H84" s="29">
        <v>3</v>
      </c>
      <c r="I84" s="29">
        <v>1</v>
      </c>
      <c r="J84" s="92">
        <v>2</v>
      </c>
      <c r="K84" s="93">
        <v>16</v>
      </c>
      <c r="L84" s="94">
        <v>1</v>
      </c>
      <c r="M84" s="94">
        <v>0</v>
      </c>
      <c r="N84" s="94">
        <v>2</v>
      </c>
      <c r="O84" s="95">
        <v>3</v>
      </c>
      <c r="P84" s="95">
        <v>6</v>
      </c>
      <c r="Q84" s="96" t="s">
        <v>50</v>
      </c>
      <c r="R84" s="84" t="s">
        <v>50</v>
      </c>
      <c r="S84" s="89" t="s">
        <v>50</v>
      </c>
      <c r="T84" s="37" t="s">
        <v>6</v>
      </c>
      <c r="U84" s="55"/>
      <c r="V84" s="59"/>
      <c r="W84" s="59"/>
      <c r="X84" s="59"/>
    </row>
    <row r="85" spans="1:24" ht="15.6" customHeight="1" x14ac:dyDescent="0.2">
      <c r="A85" s="133">
        <v>12.36</v>
      </c>
      <c r="B85" s="34" t="s">
        <v>7</v>
      </c>
      <c r="C85" s="23">
        <v>4</v>
      </c>
      <c r="D85" s="4">
        <v>7</v>
      </c>
      <c r="E85" s="4">
        <v>6</v>
      </c>
      <c r="F85" s="4">
        <v>3</v>
      </c>
      <c r="G85" s="4">
        <v>5</v>
      </c>
      <c r="H85" s="4">
        <v>6</v>
      </c>
      <c r="I85" s="4">
        <v>0</v>
      </c>
      <c r="J85" s="97">
        <v>1</v>
      </c>
      <c r="K85" s="98">
        <v>4</v>
      </c>
      <c r="L85" s="99">
        <v>1</v>
      </c>
      <c r="M85" s="99">
        <v>0</v>
      </c>
      <c r="N85" s="99">
        <v>0</v>
      </c>
      <c r="O85" s="100">
        <v>0</v>
      </c>
      <c r="P85" s="137"/>
      <c r="Q85" s="101" t="s">
        <v>50</v>
      </c>
      <c r="R85" s="85" t="s">
        <v>50</v>
      </c>
      <c r="S85" s="22"/>
      <c r="T85" s="38">
        <f>SUM(C85:R85)</f>
        <v>37</v>
      </c>
      <c r="U85" s="17"/>
      <c r="V85" s="59"/>
      <c r="W85" s="59"/>
      <c r="X85" s="59"/>
    </row>
    <row r="86" spans="1:24" ht="15.6" customHeight="1" x14ac:dyDescent="0.2">
      <c r="A86" s="150" t="s">
        <v>19</v>
      </c>
      <c r="B86" s="34" t="s">
        <v>8</v>
      </c>
      <c r="C86" s="23">
        <f>C85</f>
        <v>4</v>
      </c>
      <c r="D86" s="5">
        <f t="shared" ref="D86:P86" si="13">C86-D84+D85</f>
        <v>10</v>
      </c>
      <c r="E86" s="5">
        <f t="shared" si="13"/>
        <v>15</v>
      </c>
      <c r="F86" s="5">
        <f t="shared" si="13"/>
        <v>18</v>
      </c>
      <c r="G86" s="5">
        <f t="shared" si="13"/>
        <v>22</v>
      </c>
      <c r="H86" s="5">
        <f t="shared" si="13"/>
        <v>25</v>
      </c>
      <c r="I86" s="5">
        <f t="shared" si="13"/>
        <v>24</v>
      </c>
      <c r="J86" s="102">
        <f t="shared" si="13"/>
        <v>23</v>
      </c>
      <c r="K86" s="103">
        <f t="shared" si="13"/>
        <v>11</v>
      </c>
      <c r="L86" s="104">
        <f t="shared" si="13"/>
        <v>11</v>
      </c>
      <c r="M86" s="104">
        <f t="shared" si="13"/>
        <v>11</v>
      </c>
      <c r="N86" s="104">
        <f t="shared" si="13"/>
        <v>9</v>
      </c>
      <c r="O86" s="105">
        <f t="shared" si="13"/>
        <v>6</v>
      </c>
      <c r="P86" s="105">
        <f t="shared" si="13"/>
        <v>0</v>
      </c>
      <c r="Q86" s="106" t="s">
        <v>50</v>
      </c>
      <c r="R86" s="86" t="s">
        <v>50</v>
      </c>
      <c r="S86" s="88" t="s">
        <v>50</v>
      </c>
      <c r="T86" s="40"/>
      <c r="U86" s="3">
        <f>MAX(C86:S86)</f>
        <v>25</v>
      </c>
      <c r="V86" s="59"/>
      <c r="W86" s="59"/>
      <c r="X86" s="59"/>
    </row>
    <row r="87" spans="1:24" ht="15.6" customHeight="1" x14ac:dyDescent="0.2">
      <c r="A87" s="151"/>
      <c r="B87" s="34" t="s">
        <v>9</v>
      </c>
      <c r="C87" s="136"/>
      <c r="D87" s="137"/>
      <c r="E87" s="137"/>
      <c r="F87" s="6">
        <v>12.4</v>
      </c>
      <c r="G87" s="137"/>
      <c r="H87" s="6">
        <v>12.44</v>
      </c>
      <c r="I87" s="137"/>
      <c r="J87" s="137"/>
      <c r="K87" s="107">
        <v>12.51</v>
      </c>
      <c r="L87" s="137"/>
      <c r="M87" s="137"/>
      <c r="N87" s="108">
        <v>12.56</v>
      </c>
      <c r="O87" s="137"/>
      <c r="P87" s="138">
        <v>12.59</v>
      </c>
      <c r="Q87" s="137"/>
      <c r="R87" s="137"/>
      <c r="S87" s="139" t="s">
        <v>50</v>
      </c>
      <c r="T87" s="41">
        <f>59-35</f>
        <v>24</v>
      </c>
      <c r="U87" s="17"/>
      <c r="V87" s="59"/>
      <c r="W87" s="59"/>
      <c r="X87" s="59"/>
    </row>
    <row r="88" spans="1:24" ht="15.6" customHeight="1" x14ac:dyDescent="0.2">
      <c r="A88" s="152"/>
      <c r="B88" s="35" t="s">
        <v>10</v>
      </c>
      <c r="C88" s="140">
        <v>12.35</v>
      </c>
      <c r="D88" s="141"/>
      <c r="E88" s="141"/>
      <c r="F88" s="8">
        <v>12.41</v>
      </c>
      <c r="G88" s="141"/>
      <c r="H88" s="8">
        <v>12.45</v>
      </c>
      <c r="I88" s="141"/>
      <c r="J88" s="141"/>
      <c r="K88" s="109">
        <v>12.52</v>
      </c>
      <c r="L88" s="141"/>
      <c r="M88" s="141"/>
      <c r="N88" s="110">
        <v>12.57</v>
      </c>
      <c r="O88" s="137"/>
      <c r="P88" s="137"/>
      <c r="Q88" s="141"/>
      <c r="R88" s="141"/>
      <c r="S88" s="142"/>
      <c r="T88" s="40"/>
      <c r="U88" s="18"/>
      <c r="V88" s="59"/>
      <c r="W88" s="59"/>
      <c r="X88" s="59"/>
    </row>
    <row r="89" spans="1:24" ht="15.6" customHeight="1" thickBot="1" x14ac:dyDescent="0.25">
      <c r="A89" s="134">
        <v>523</v>
      </c>
      <c r="B89" s="61" t="s">
        <v>11</v>
      </c>
      <c r="C89" s="68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3"/>
      <c r="T89" s="64"/>
      <c r="U89" s="3"/>
      <c r="V89" s="59"/>
      <c r="W89" s="59"/>
      <c r="X89" s="59"/>
    </row>
    <row r="90" spans="1:24" ht="15.6" customHeight="1" x14ac:dyDescent="0.2">
      <c r="A90" s="135"/>
      <c r="B90" s="31" t="s">
        <v>5</v>
      </c>
      <c r="C90" s="32"/>
      <c r="D90" s="29">
        <v>1</v>
      </c>
      <c r="E90" s="29">
        <v>2</v>
      </c>
      <c r="F90" s="29">
        <v>1</v>
      </c>
      <c r="G90" s="29">
        <v>5</v>
      </c>
      <c r="H90" s="29">
        <v>9</v>
      </c>
      <c r="I90" s="29">
        <v>2</v>
      </c>
      <c r="J90" s="92">
        <v>0</v>
      </c>
      <c r="K90" s="93">
        <v>9</v>
      </c>
      <c r="L90" s="94">
        <v>0</v>
      </c>
      <c r="M90" s="94">
        <v>0</v>
      </c>
      <c r="N90" s="94">
        <v>7</v>
      </c>
      <c r="O90" s="95" t="s">
        <v>50</v>
      </c>
      <c r="P90" s="95" t="s">
        <v>50</v>
      </c>
      <c r="Q90" s="96">
        <v>28</v>
      </c>
      <c r="R90" s="84">
        <v>1</v>
      </c>
      <c r="S90" s="89">
        <v>0</v>
      </c>
      <c r="T90" s="37" t="s">
        <v>6</v>
      </c>
      <c r="U90" s="55"/>
      <c r="V90" s="59"/>
      <c r="W90" s="59"/>
      <c r="X90" s="59"/>
    </row>
    <row r="91" spans="1:24" ht="15.6" customHeight="1" x14ac:dyDescent="0.2">
      <c r="A91" s="133">
        <v>13.15</v>
      </c>
      <c r="B91" s="34" t="s">
        <v>7</v>
      </c>
      <c r="C91" s="23">
        <v>16</v>
      </c>
      <c r="D91" s="4">
        <v>16</v>
      </c>
      <c r="E91" s="4">
        <v>7</v>
      </c>
      <c r="F91" s="4">
        <v>0</v>
      </c>
      <c r="G91" s="4">
        <v>7</v>
      </c>
      <c r="H91" s="4">
        <v>11</v>
      </c>
      <c r="I91" s="4">
        <v>4</v>
      </c>
      <c r="J91" s="97">
        <v>3</v>
      </c>
      <c r="K91" s="98">
        <v>0</v>
      </c>
      <c r="L91" s="99">
        <v>1</v>
      </c>
      <c r="M91" s="99">
        <v>0</v>
      </c>
      <c r="N91" s="99">
        <v>0</v>
      </c>
      <c r="O91" s="100" t="s">
        <v>50</v>
      </c>
      <c r="P91" s="137"/>
      <c r="Q91" s="101">
        <v>0</v>
      </c>
      <c r="R91" s="85">
        <v>0</v>
      </c>
      <c r="S91" s="22"/>
      <c r="T91" s="38">
        <f>SUM(C91:R91)</f>
        <v>65</v>
      </c>
      <c r="U91" s="17"/>
      <c r="V91" s="59"/>
      <c r="W91" s="59"/>
      <c r="X91" s="59"/>
    </row>
    <row r="92" spans="1:24" ht="15.6" customHeight="1" x14ac:dyDescent="0.2">
      <c r="A92" s="150" t="s">
        <v>19</v>
      </c>
      <c r="B92" s="34" t="s">
        <v>8</v>
      </c>
      <c r="C92" s="23">
        <f>C91</f>
        <v>16</v>
      </c>
      <c r="D92" s="5">
        <f t="shared" ref="D92:R92" si="14">C92-D90+D91</f>
        <v>31</v>
      </c>
      <c r="E92" s="5">
        <f t="shared" si="14"/>
        <v>36</v>
      </c>
      <c r="F92" s="5">
        <f t="shared" si="14"/>
        <v>35</v>
      </c>
      <c r="G92" s="5">
        <f t="shared" si="14"/>
        <v>37</v>
      </c>
      <c r="H92" s="5">
        <f t="shared" si="14"/>
        <v>39</v>
      </c>
      <c r="I92" s="5">
        <f t="shared" si="14"/>
        <v>41</v>
      </c>
      <c r="J92" s="102">
        <f t="shared" si="14"/>
        <v>44</v>
      </c>
      <c r="K92" s="103">
        <f t="shared" si="14"/>
        <v>35</v>
      </c>
      <c r="L92" s="104">
        <f t="shared" si="14"/>
        <v>36</v>
      </c>
      <c r="M92" s="104">
        <f t="shared" si="14"/>
        <v>36</v>
      </c>
      <c r="N92" s="104">
        <f t="shared" si="14"/>
        <v>29</v>
      </c>
      <c r="O92" s="105" t="s">
        <v>50</v>
      </c>
      <c r="P92" s="105" t="s">
        <v>50</v>
      </c>
      <c r="Q92" s="106">
        <f>N92-Q90+Q91</f>
        <v>1</v>
      </c>
      <c r="R92" s="86">
        <f t="shared" si="14"/>
        <v>0</v>
      </c>
      <c r="S92" s="88">
        <f>R92-S90</f>
        <v>0</v>
      </c>
      <c r="T92" s="40"/>
      <c r="U92" s="3">
        <f>MAX(C92:S92)</f>
        <v>44</v>
      </c>
      <c r="V92" s="59"/>
      <c r="W92" s="59"/>
      <c r="X92" s="59"/>
    </row>
    <row r="93" spans="1:24" ht="15.6" customHeight="1" x14ac:dyDescent="0.2">
      <c r="A93" s="151"/>
      <c r="B93" s="34" t="s">
        <v>9</v>
      </c>
      <c r="C93" s="136"/>
      <c r="D93" s="137"/>
      <c r="E93" s="137"/>
      <c r="F93" s="6">
        <v>13.23</v>
      </c>
      <c r="G93" s="137"/>
      <c r="H93" s="6">
        <v>13.27</v>
      </c>
      <c r="I93" s="137"/>
      <c r="J93" s="137"/>
      <c r="K93" s="107">
        <v>13.34</v>
      </c>
      <c r="L93" s="137"/>
      <c r="M93" s="137"/>
      <c r="N93" s="108">
        <v>13.38</v>
      </c>
      <c r="O93" s="137"/>
      <c r="P93" s="138" t="s">
        <v>50</v>
      </c>
      <c r="Q93" s="137"/>
      <c r="R93" s="137"/>
      <c r="S93" s="139">
        <v>13.45</v>
      </c>
      <c r="T93" s="41">
        <v>30</v>
      </c>
      <c r="U93" s="17"/>
      <c r="V93" s="59"/>
      <c r="W93" s="59"/>
      <c r="X93" s="59"/>
    </row>
    <row r="94" spans="1:24" ht="15.6" customHeight="1" x14ac:dyDescent="0.2">
      <c r="A94" s="152"/>
      <c r="B94" s="35" t="s">
        <v>10</v>
      </c>
      <c r="C94" s="140">
        <v>13.15</v>
      </c>
      <c r="D94" s="141"/>
      <c r="E94" s="141"/>
      <c r="F94" s="8">
        <v>13.24</v>
      </c>
      <c r="G94" s="141"/>
      <c r="H94" s="8">
        <v>13.28</v>
      </c>
      <c r="I94" s="141"/>
      <c r="J94" s="141"/>
      <c r="K94" s="109">
        <v>13.35</v>
      </c>
      <c r="L94" s="141"/>
      <c r="M94" s="141"/>
      <c r="N94" s="110">
        <v>13.39</v>
      </c>
      <c r="O94" s="137"/>
      <c r="P94" s="137"/>
      <c r="Q94" s="141"/>
      <c r="R94" s="141"/>
      <c r="S94" s="142"/>
      <c r="T94" s="40"/>
      <c r="U94" s="18"/>
      <c r="V94" s="59"/>
      <c r="W94" s="59"/>
      <c r="X94" s="59"/>
    </row>
    <row r="95" spans="1:24" ht="15.6" customHeight="1" thickBot="1" x14ac:dyDescent="0.25">
      <c r="A95" s="134">
        <v>206</v>
      </c>
      <c r="B95" s="61" t="s">
        <v>11</v>
      </c>
      <c r="C95" s="68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3"/>
      <c r="T95" s="64"/>
      <c r="U95" s="3"/>
      <c r="V95" s="59"/>
      <c r="W95" s="59"/>
      <c r="X95" s="59"/>
    </row>
    <row r="96" spans="1:24" ht="15.6" customHeight="1" x14ac:dyDescent="0.2">
      <c r="A96" s="135"/>
      <c r="B96" s="31" t="s">
        <v>5</v>
      </c>
      <c r="C96" s="32"/>
      <c r="D96" s="29">
        <v>1</v>
      </c>
      <c r="E96" s="29">
        <v>1</v>
      </c>
      <c r="F96" s="29">
        <v>0</v>
      </c>
      <c r="G96" s="29">
        <v>4</v>
      </c>
      <c r="H96" s="29">
        <v>5</v>
      </c>
      <c r="I96" s="29">
        <v>6</v>
      </c>
      <c r="J96" s="92">
        <v>1</v>
      </c>
      <c r="K96" s="93">
        <v>19</v>
      </c>
      <c r="L96" s="94">
        <v>2</v>
      </c>
      <c r="M96" s="94">
        <v>1</v>
      </c>
      <c r="N96" s="94">
        <v>1</v>
      </c>
      <c r="O96" s="95">
        <v>12</v>
      </c>
      <c r="P96" s="95">
        <v>7</v>
      </c>
      <c r="Q96" s="96" t="s">
        <v>50</v>
      </c>
      <c r="R96" s="84" t="s">
        <v>50</v>
      </c>
      <c r="S96" s="89" t="s">
        <v>50</v>
      </c>
      <c r="T96" s="37" t="s">
        <v>6</v>
      </c>
      <c r="U96" s="55"/>
      <c r="V96" s="59"/>
      <c r="W96" s="59"/>
      <c r="X96" s="59"/>
    </row>
    <row r="97" spans="1:24" ht="15.6" customHeight="1" x14ac:dyDescent="0.2">
      <c r="A97" s="133">
        <v>13.46</v>
      </c>
      <c r="B97" s="34" t="s">
        <v>7</v>
      </c>
      <c r="C97" s="23">
        <v>10</v>
      </c>
      <c r="D97" s="4">
        <v>11</v>
      </c>
      <c r="E97" s="4">
        <v>5</v>
      </c>
      <c r="F97" s="4">
        <v>3</v>
      </c>
      <c r="G97" s="4">
        <v>5</v>
      </c>
      <c r="H97" s="4">
        <v>7</v>
      </c>
      <c r="I97" s="4">
        <v>7</v>
      </c>
      <c r="J97" s="97">
        <v>3</v>
      </c>
      <c r="K97" s="98">
        <v>7</v>
      </c>
      <c r="L97" s="99">
        <v>2</v>
      </c>
      <c r="M97" s="99">
        <v>0</v>
      </c>
      <c r="N97" s="99">
        <v>0</v>
      </c>
      <c r="O97" s="100">
        <v>0</v>
      </c>
      <c r="P97" s="137"/>
      <c r="Q97" s="101" t="s">
        <v>50</v>
      </c>
      <c r="R97" s="85" t="s">
        <v>50</v>
      </c>
      <c r="S97" s="22"/>
      <c r="T97" s="38">
        <f>SUM(C97:R97)</f>
        <v>60</v>
      </c>
      <c r="U97" s="17"/>
      <c r="V97" s="59"/>
      <c r="W97" s="59"/>
      <c r="X97" s="59"/>
    </row>
    <row r="98" spans="1:24" ht="15.6" customHeight="1" x14ac:dyDescent="0.2">
      <c r="A98" s="150" t="s">
        <v>19</v>
      </c>
      <c r="B98" s="34" t="s">
        <v>8</v>
      </c>
      <c r="C98" s="23">
        <f>C97</f>
        <v>10</v>
      </c>
      <c r="D98" s="5">
        <f t="shared" ref="D98:P98" si="15">C98-D96+D97</f>
        <v>20</v>
      </c>
      <c r="E98" s="5">
        <f t="shared" si="15"/>
        <v>24</v>
      </c>
      <c r="F98" s="5">
        <f t="shared" si="15"/>
        <v>27</v>
      </c>
      <c r="G98" s="5">
        <f t="shared" si="15"/>
        <v>28</v>
      </c>
      <c r="H98" s="5">
        <f t="shared" si="15"/>
        <v>30</v>
      </c>
      <c r="I98" s="5">
        <f t="shared" si="15"/>
        <v>31</v>
      </c>
      <c r="J98" s="102">
        <f t="shared" si="15"/>
        <v>33</v>
      </c>
      <c r="K98" s="103">
        <f t="shared" si="15"/>
        <v>21</v>
      </c>
      <c r="L98" s="104">
        <f t="shared" si="15"/>
        <v>21</v>
      </c>
      <c r="M98" s="104">
        <f t="shared" si="15"/>
        <v>20</v>
      </c>
      <c r="N98" s="104">
        <f t="shared" si="15"/>
        <v>19</v>
      </c>
      <c r="O98" s="105">
        <f t="shared" si="15"/>
        <v>7</v>
      </c>
      <c r="P98" s="105">
        <f t="shared" si="15"/>
        <v>0</v>
      </c>
      <c r="Q98" s="106" t="s">
        <v>50</v>
      </c>
      <c r="R98" s="86" t="s">
        <v>50</v>
      </c>
      <c r="S98" s="88" t="s">
        <v>50</v>
      </c>
      <c r="T98" s="40"/>
      <c r="U98" s="3">
        <f>MAX(C98:S98)</f>
        <v>33</v>
      </c>
      <c r="V98" s="59"/>
      <c r="W98" s="59"/>
      <c r="X98" s="59"/>
    </row>
    <row r="99" spans="1:24" ht="15.6" customHeight="1" x14ac:dyDescent="0.2">
      <c r="A99" s="151"/>
      <c r="B99" s="34" t="s">
        <v>9</v>
      </c>
      <c r="C99" s="136"/>
      <c r="D99" s="137"/>
      <c r="E99" s="137"/>
      <c r="F99" s="6">
        <v>13.52</v>
      </c>
      <c r="G99" s="137"/>
      <c r="H99" s="6">
        <v>13.56</v>
      </c>
      <c r="I99" s="137"/>
      <c r="J99" s="137"/>
      <c r="K99" s="107">
        <v>14.04</v>
      </c>
      <c r="L99" s="137"/>
      <c r="M99" s="137"/>
      <c r="N99" s="108">
        <v>14.08</v>
      </c>
      <c r="O99" s="137"/>
      <c r="P99" s="138">
        <v>14.13</v>
      </c>
      <c r="Q99" s="137"/>
      <c r="R99" s="137"/>
      <c r="S99" s="139" t="s">
        <v>50</v>
      </c>
      <c r="T99" s="41">
        <f>14+13</f>
        <v>27</v>
      </c>
      <c r="U99" s="17"/>
      <c r="V99" s="59"/>
      <c r="W99" s="59"/>
      <c r="X99" s="59"/>
    </row>
    <row r="100" spans="1:24" ht="15.6" customHeight="1" x14ac:dyDescent="0.2">
      <c r="A100" s="152"/>
      <c r="B100" s="35" t="s">
        <v>10</v>
      </c>
      <c r="C100" s="140">
        <v>13.46</v>
      </c>
      <c r="D100" s="141"/>
      <c r="E100" s="141"/>
      <c r="F100" s="8">
        <v>13.53</v>
      </c>
      <c r="G100" s="141"/>
      <c r="H100" s="8">
        <v>13.57</v>
      </c>
      <c r="I100" s="141"/>
      <c r="J100" s="141"/>
      <c r="K100" s="109">
        <v>14.05</v>
      </c>
      <c r="L100" s="141"/>
      <c r="M100" s="141"/>
      <c r="N100" s="110">
        <v>14.09</v>
      </c>
      <c r="O100" s="137"/>
      <c r="P100" s="137"/>
      <c r="Q100" s="141"/>
      <c r="R100" s="141"/>
      <c r="S100" s="142"/>
      <c r="T100" s="40"/>
      <c r="U100" s="18"/>
      <c r="V100" s="59"/>
      <c r="W100" s="59"/>
      <c r="X100" s="59"/>
    </row>
    <row r="101" spans="1:24" ht="15.6" customHeight="1" thickBot="1" x14ac:dyDescent="0.25">
      <c r="A101" s="134">
        <v>523</v>
      </c>
      <c r="B101" s="61" t="s">
        <v>11</v>
      </c>
      <c r="C101" s="68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3"/>
      <c r="T101" s="64"/>
      <c r="U101" s="3"/>
      <c r="V101" s="59"/>
      <c r="W101" s="59"/>
      <c r="X101" s="59"/>
    </row>
    <row r="102" spans="1:24" ht="15.6" customHeight="1" x14ac:dyDescent="0.2">
      <c r="A102" s="135"/>
      <c r="B102" s="31" t="s">
        <v>5</v>
      </c>
      <c r="C102" s="32"/>
      <c r="D102" s="29">
        <v>2</v>
      </c>
      <c r="E102" s="29">
        <v>0</v>
      </c>
      <c r="F102" s="29">
        <v>0</v>
      </c>
      <c r="G102" s="29">
        <v>1</v>
      </c>
      <c r="H102" s="29">
        <v>8</v>
      </c>
      <c r="I102" s="29">
        <v>1</v>
      </c>
      <c r="J102" s="92">
        <v>6</v>
      </c>
      <c r="K102" s="93" t="s">
        <v>50</v>
      </c>
      <c r="L102" s="94">
        <v>9</v>
      </c>
      <c r="M102" s="94">
        <v>3</v>
      </c>
      <c r="N102" s="94">
        <v>11</v>
      </c>
      <c r="O102" s="95" t="s">
        <v>50</v>
      </c>
      <c r="P102" s="95" t="s">
        <v>50</v>
      </c>
      <c r="Q102" s="96">
        <v>1</v>
      </c>
      <c r="R102" s="84">
        <v>0</v>
      </c>
      <c r="S102" s="89">
        <v>3</v>
      </c>
      <c r="T102" s="37" t="s">
        <v>6</v>
      </c>
      <c r="U102" s="55"/>
      <c r="V102" s="59"/>
      <c r="W102" s="59"/>
      <c r="X102" s="59"/>
    </row>
    <row r="103" spans="1:24" ht="15.6" customHeight="1" x14ac:dyDescent="0.2">
      <c r="A103" s="133">
        <v>14.38</v>
      </c>
      <c r="B103" s="34" t="s">
        <v>7</v>
      </c>
      <c r="C103" s="23">
        <v>7</v>
      </c>
      <c r="D103" s="4">
        <v>11</v>
      </c>
      <c r="E103" s="4">
        <v>6</v>
      </c>
      <c r="F103" s="4">
        <v>1</v>
      </c>
      <c r="G103" s="4">
        <v>3</v>
      </c>
      <c r="H103" s="4">
        <v>7</v>
      </c>
      <c r="I103" s="4">
        <v>7</v>
      </c>
      <c r="J103" s="97">
        <v>2</v>
      </c>
      <c r="K103" s="98" t="s">
        <v>50</v>
      </c>
      <c r="L103" s="99">
        <v>1</v>
      </c>
      <c r="M103" s="99">
        <v>0</v>
      </c>
      <c r="N103" s="99">
        <v>0</v>
      </c>
      <c r="O103" s="100" t="s">
        <v>50</v>
      </c>
      <c r="P103" s="137"/>
      <c r="Q103" s="101">
        <v>0</v>
      </c>
      <c r="R103" s="85">
        <v>0</v>
      </c>
      <c r="S103" s="22"/>
      <c r="T103" s="38">
        <f>SUM(C103:R103)</f>
        <v>45</v>
      </c>
      <c r="U103" s="17"/>
      <c r="V103" s="59"/>
      <c r="W103" s="59"/>
      <c r="X103" s="59"/>
    </row>
    <row r="104" spans="1:24" ht="15.6" customHeight="1" x14ac:dyDescent="0.2">
      <c r="A104" s="150" t="s">
        <v>19</v>
      </c>
      <c r="B104" s="34" t="s">
        <v>8</v>
      </c>
      <c r="C104" s="23">
        <f>C103</f>
        <v>7</v>
      </c>
      <c r="D104" s="5">
        <f t="shared" ref="D104:R104" si="16">C104-D102+D103</f>
        <v>16</v>
      </c>
      <c r="E104" s="5">
        <f t="shared" si="16"/>
        <v>22</v>
      </c>
      <c r="F104" s="5">
        <f t="shared" si="16"/>
        <v>23</v>
      </c>
      <c r="G104" s="5">
        <f t="shared" si="16"/>
        <v>25</v>
      </c>
      <c r="H104" s="5">
        <f t="shared" si="16"/>
        <v>24</v>
      </c>
      <c r="I104" s="5">
        <f t="shared" si="16"/>
        <v>30</v>
      </c>
      <c r="J104" s="102">
        <f t="shared" si="16"/>
        <v>26</v>
      </c>
      <c r="K104" s="103" t="s">
        <v>50</v>
      </c>
      <c r="L104" s="104">
        <f>J104-L102+L103</f>
        <v>18</v>
      </c>
      <c r="M104" s="104">
        <f t="shared" si="16"/>
        <v>15</v>
      </c>
      <c r="N104" s="104">
        <f t="shared" si="16"/>
        <v>4</v>
      </c>
      <c r="O104" s="105" t="s">
        <v>50</v>
      </c>
      <c r="P104" s="105" t="s">
        <v>50</v>
      </c>
      <c r="Q104" s="106">
        <f>N104-Q102+Q103</f>
        <v>3</v>
      </c>
      <c r="R104" s="86">
        <f t="shared" si="16"/>
        <v>3</v>
      </c>
      <c r="S104" s="88">
        <f>R104-S102</f>
        <v>0</v>
      </c>
      <c r="T104" s="40"/>
      <c r="U104" s="3">
        <f>MAX(C104:S104)</f>
        <v>30</v>
      </c>
      <c r="V104" s="59"/>
      <c r="W104" s="59"/>
      <c r="X104" s="59"/>
    </row>
    <row r="105" spans="1:24" ht="15.6" customHeight="1" x14ac:dyDescent="0.2">
      <c r="A105" s="151"/>
      <c r="B105" s="34" t="s">
        <v>9</v>
      </c>
      <c r="C105" s="136"/>
      <c r="D105" s="137"/>
      <c r="E105" s="137"/>
      <c r="F105" s="6">
        <v>14.45</v>
      </c>
      <c r="G105" s="137"/>
      <c r="H105" s="6">
        <v>14.49</v>
      </c>
      <c r="I105" s="137"/>
      <c r="J105" s="137"/>
      <c r="K105" s="107" t="s">
        <v>50</v>
      </c>
      <c r="L105" s="137"/>
      <c r="M105" s="137"/>
      <c r="N105" s="108">
        <v>14.57</v>
      </c>
      <c r="O105" s="137"/>
      <c r="P105" s="138" t="s">
        <v>50</v>
      </c>
      <c r="Q105" s="137"/>
      <c r="R105" s="137"/>
      <c r="S105" s="139">
        <v>15.01</v>
      </c>
      <c r="T105" s="41">
        <v>23</v>
      </c>
      <c r="U105" s="17"/>
      <c r="V105" s="59"/>
      <c r="W105" s="59"/>
      <c r="X105" s="59"/>
    </row>
    <row r="106" spans="1:24" ht="15.6" customHeight="1" x14ac:dyDescent="0.2">
      <c r="A106" s="152"/>
      <c r="B106" s="35" t="s">
        <v>10</v>
      </c>
      <c r="C106" s="140">
        <v>14.38</v>
      </c>
      <c r="D106" s="141"/>
      <c r="E106" s="141"/>
      <c r="F106" s="8">
        <v>14.46</v>
      </c>
      <c r="G106" s="141"/>
      <c r="H106" s="8">
        <f>H105</f>
        <v>14.49</v>
      </c>
      <c r="I106" s="141"/>
      <c r="J106" s="141"/>
      <c r="K106" s="109" t="s">
        <v>50</v>
      </c>
      <c r="L106" s="141"/>
      <c r="M106" s="141"/>
      <c r="N106" s="110">
        <v>14.58</v>
      </c>
      <c r="O106" s="137"/>
      <c r="P106" s="137"/>
      <c r="Q106" s="141"/>
      <c r="R106" s="141"/>
      <c r="S106" s="142"/>
      <c r="T106" s="40"/>
      <c r="U106" s="18"/>
      <c r="V106" s="59"/>
      <c r="W106" s="59"/>
      <c r="X106" s="59"/>
    </row>
    <row r="107" spans="1:24" ht="15.6" customHeight="1" thickBot="1" x14ac:dyDescent="0.25">
      <c r="A107" s="134">
        <v>206</v>
      </c>
      <c r="B107" s="61" t="s">
        <v>11</v>
      </c>
      <c r="C107" s="68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3"/>
      <c r="T107" s="64"/>
      <c r="U107" s="3"/>
      <c r="V107" s="59"/>
      <c r="W107" s="59"/>
      <c r="X107" s="59"/>
    </row>
    <row r="108" spans="1:24" ht="15.6" customHeight="1" x14ac:dyDescent="0.2">
      <c r="A108" s="135"/>
      <c r="B108" s="31" t="s">
        <v>5</v>
      </c>
      <c r="C108" s="32"/>
      <c r="D108" s="29">
        <v>1</v>
      </c>
      <c r="E108" s="29">
        <v>1</v>
      </c>
      <c r="F108" s="29">
        <v>0</v>
      </c>
      <c r="G108" s="29">
        <v>0</v>
      </c>
      <c r="H108" s="29">
        <v>7</v>
      </c>
      <c r="I108" s="29">
        <v>4</v>
      </c>
      <c r="J108" s="92">
        <v>3</v>
      </c>
      <c r="K108" s="93">
        <v>12</v>
      </c>
      <c r="L108" s="94">
        <v>2</v>
      </c>
      <c r="M108" s="94">
        <v>5</v>
      </c>
      <c r="N108" s="94">
        <v>3</v>
      </c>
      <c r="O108" s="95">
        <v>12</v>
      </c>
      <c r="P108" s="95">
        <v>4</v>
      </c>
      <c r="Q108" s="96" t="s">
        <v>50</v>
      </c>
      <c r="R108" s="84" t="s">
        <v>50</v>
      </c>
      <c r="S108" s="89" t="s">
        <v>50</v>
      </c>
      <c r="T108" s="37" t="s">
        <v>6</v>
      </c>
      <c r="U108" s="55"/>
      <c r="V108" s="59"/>
      <c r="W108" s="59"/>
      <c r="X108" s="59"/>
    </row>
    <row r="109" spans="1:24" ht="15.6" customHeight="1" x14ac:dyDescent="0.2">
      <c r="A109" s="133">
        <v>15.02</v>
      </c>
      <c r="B109" s="34" t="s">
        <v>7</v>
      </c>
      <c r="C109" s="23">
        <v>5</v>
      </c>
      <c r="D109" s="4">
        <v>15</v>
      </c>
      <c r="E109" s="4">
        <v>2</v>
      </c>
      <c r="F109" s="4">
        <v>1</v>
      </c>
      <c r="G109" s="4">
        <v>2</v>
      </c>
      <c r="H109" s="4">
        <v>4</v>
      </c>
      <c r="I109" s="4">
        <v>7</v>
      </c>
      <c r="J109" s="97">
        <v>5</v>
      </c>
      <c r="K109" s="98">
        <v>10</v>
      </c>
      <c r="L109" s="99">
        <v>2</v>
      </c>
      <c r="M109" s="99">
        <v>1</v>
      </c>
      <c r="N109" s="99">
        <v>0</v>
      </c>
      <c r="O109" s="100">
        <v>0</v>
      </c>
      <c r="P109" s="137"/>
      <c r="Q109" s="101" t="s">
        <v>50</v>
      </c>
      <c r="R109" s="85" t="s">
        <v>50</v>
      </c>
      <c r="S109" s="22"/>
      <c r="T109" s="38">
        <f>SUM(C109:R109)</f>
        <v>54</v>
      </c>
      <c r="U109" s="17"/>
      <c r="V109" s="59"/>
      <c r="W109" s="59"/>
      <c r="X109" s="59"/>
    </row>
    <row r="110" spans="1:24" ht="15.6" customHeight="1" x14ac:dyDescent="0.2">
      <c r="A110" s="150" t="s">
        <v>19</v>
      </c>
      <c r="B110" s="34" t="s">
        <v>8</v>
      </c>
      <c r="C110" s="23">
        <f>C109</f>
        <v>5</v>
      </c>
      <c r="D110" s="5">
        <f t="shared" ref="D110:P110" si="17">C110-D108+D109</f>
        <v>19</v>
      </c>
      <c r="E110" s="5">
        <f t="shared" si="17"/>
        <v>20</v>
      </c>
      <c r="F110" s="5">
        <f t="shared" si="17"/>
        <v>21</v>
      </c>
      <c r="G110" s="5">
        <f t="shared" si="17"/>
        <v>23</v>
      </c>
      <c r="H110" s="5">
        <f t="shared" si="17"/>
        <v>20</v>
      </c>
      <c r="I110" s="5">
        <f t="shared" si="17"/>
        <v>23</v>
      </c>
      <c r="J110" s="102">
        <f t="shared" si="17"/>
        <v>25</v>
      </c>
      <c r="K110" s="103">
        <f t="shared" si="17"/>
        <v>23</v>
      </c>
      <c r="L110" s="104">
        <f t="shared" si="17"/>
        <v>23</v>
      </c>
      <c r="M110" s="104">
        <f t="shared" si="17"/>
        <v>19</v>
      </c>
      <c r="N110" s="104">
        <f t="shared" si="17"/>
        <v>16</v>
      </c>
      <c r="O110" s="105">
        <f t="shared" si="17"/>
        <v>4</v>
      </c>
      <c r="P110" s="105">
        <f t="shared" si="17"/>
        <v>0</v>
      </c>
      <c r="Q110" s="106" t="s">
        <v>50</v>
      </c>
      <c r="R110" s="86" t="s">
        <v>50</v>
      </c>
      <c r="S110" s="88" t="s">
        <v>50</v>
      </c>
      <c r="T110" s="40"/>
      <c r="U110" s="3">
        <f>MAX(C110:S110)</f>
        <v>25</v>
      </c>
      <c r="V110" s="59"/>
      <c r="W110" s="59"/>
      <c r="X110" s="59"/>
    </row>
    <row r="111" spans="1:24" ht="15.6" customHeight="1" x14ac:dyDescent="0.2">
      <c r="A111" s="151"/>
      <c r="B111" s="34" t="s">
        <v>9</v>
      </c>
      <c r="C111" s="136"/>
      <c r="D111" s="137"/>
      <c r="E111" s="137"/>
      <c r="F111" s="6">
        <v>15.1</v>
      </c>
      <c r="G111" s="137"/>
      <c r="H111" s="6">
        <v>15.14</v>
      </c>
      <c r="I111" s="137"/>
      <c r="J111" s="137"/>
      <c r="K111" s="107">
        <v>15.21</v>
      </c>
      <c r="L111" s="137"/>
      <c r="M111" s="137"/>
      <c r="N111" s="108">
        <v>15.26</v>
      </c>
      <c r="O111" s="137"/>
      <c r="P111" s="138">
        <v>15.29</v>
      </c>
      <c r="Q111" s="137"/>
      <c r="R111" s="137"/>
      <c r="S111" s="139" t="s">
        <v>50</v>
      </c>
      <c r="T111" s="41">
        <v>27</v>
      </c>
      <c r="U111" s="17"/>
      <c r="V111" s="59"/>
      <c r="W111" s="59"/>
      <c r="X111" s="59"/>
    </row>
    <row r="112" spans="1:24" ht="15.6" customHeight="1" x14ac:dyDescent="0.2">
      <c r="A112" s="152"/>
      <c r="B112" s="35" t="s">
        <v>10</v>
      </c>
      <c r="C112" s="140">
        <v>15.02</v>
      </c>
      <c r="D112" s="141"/>
      <c r="E112" s="141"/>
      <c r="F112" s="8">
        <f>F111</f>
        <v>15.1</v>
      </c>
      <c r="G112" s="141"/>
      <c r="H112" s="8">
        <f>H111</f>
        <v>15.14</v>
      </c>
      <c r="I112" s="141"/>
      <c r="J112" s="141"/>
      <c r="K112" s="109">
        <f>K111</f>
        <v>15.21</v>
      </c>
      <c r="L112" s="141"/>
      <c r="M112" s="141"/>
      <c r="N112" s="110">
        <f>N111</f>
        <v>15.26</v>
      </c>
      <c r="O112" s="137"/>
      <c r="P112" s="137"/>
      <c r="Q112" s="141"/>
      <c r="R112" s="141"/>
      <c r="S112" s="142"/>
      <c r="T112" s="40"/>
      <c r="U112" s="18"/>
      <c r="V112" s="59"/>
      <c r="W112" s="59"/>
      <c r="X112" s="59"/>
    </row>
    <row r="113" spans="1:24" ht="15.6" customHeight="1" thickBot="1" x14ac:dyDescent="0.25">
      <c r="A113" s="134">
        <v>511</v>
      </c>
      <c r="B113" s="61" t="s">
        <v>11</v>
      </c>
      <c r="C113" s="68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3"/>
      <c r="T113" s="64"/>
      <c r="U113" s="3"/>
      <c r="V113" s="59"/>
      <c r="W113" s="59"/>
      <c r="X113" s="59"/>
    </row>
    <row r="114" spans="1:24" ht="15.6" customHeight="1" x14ac:dyDescent="0.2">
      <c r="A114" s="135"/>
      <c r="B114" s="31" t="s">
        <v>5</v>
      </c>
      <c r="C114" s="32"/>
      <c r="D114" s="29">
        <v>5</v>
      </c>
      <c r="E114" s="29">
        <v>1</v>
      </c>
      <c r="F114" s="29">
        <v>0</v>
      </c>
      <c r="G114" s="29">
        <v>1</v>
      </c>
      <c r="H114" s="29">
        <v>3</v>
      </c>
      <c r="I114" s="29">
        <v>1</v>
      </c>
      <c r="J114" s="92">
        <v>6</v>
      </c>
      <c r="K114" s="93">
        <v>6</v>
      </c>
      <c r="L114" s="94">
        <v>0</v>
      </c>
      <c r="M114" s="94">
        <v>0</v>
      </c>
      <c r="N114" s="94">
        <v>3</v>
      </c>
      <c r="O114" s="95">
        <v>4</v>
      </c>
      <c r="P114" s="95">
        <v>7</v>
      </c>
      <c r="Q114" s="96" t="s">
        <v>50</v>
      </c>
      <c r="R114" s="84" t="s">
        <v>50</v>
      </c>
      <c r="S114" s="89" t="s">
        <v>50</v>
      </c>
      <c r="T114" s="37" t="s">
        <v>6</v>
      </c>
      <c r="U114" s="55"/>
      <c r="V114" s="59"/>
      <c r="W114" s="59"/>
      <c r="X114" s="59"/>
    </row>
    <row r="115" spans="1:24" ht="15.6" customHeight="1" x14ac:dyDescent="0.2">
      <c r="A115" s="133">
        <v>15.4</v>
      </c>
      <c r="B115" s="34" t="s">
        <v>7</v>
      </c>
      <c r="C115" s="23">
        <v>14</v>
      </c>
      <c r="D115" s="4">
        <v>6</v>
      </c>
      <c r="E115" s="4">
        <v>2</v>
      </c>
      <c r="F115" s="4">
        <v>0</v>
      </c>
      <c r="G115" s="4">
        <v>2</v>
      </c>
      <c r="H115" s="4">
        <v>1</v>
      </c>
      <c r="I115" s="4">
        <v>6</v>
      </c>
      <c r="J115" s="97">
        <v>2</v>
      </c>
      <c r="K115" s="98">
        <v>3</v>
      </c>
      <c r="L115" s="99">
        <v>1</v>
      </c>
      <c r="M115" s="99">
        <v>0</v>
      </c>
      <c r="N115" s="99">
        <v>0</v>
      </c>
      <c r="O115" s="100">
        <v>0</v>
      </c>
      <c r="P115" s="137"/>
      <c r="Q115" s="101" t="s">
        <v>50</v>
      </c>
      <c r="R115" s="85" t="s">
        <v>50</v>
      </c>
      <c r="S115" s="22"/>
      <c r="T115" s="38">
        <f>SUM(C115:R115)</f>
        <v>37</v>
      </c>
      <c r="U115" s="17"/>
      <c r="V115" s="59"/>
      <c r="W115" s="59"/>
      <c r="X115" s="59"/>
    </row>
    <row r="116" spans="1:24" ht="15.6" customHeight="1" x14ac:dyDescent="0.2">
      <c r="A116" s="150" t="s">
        <v>19</v>
      </c>
      <c r="B116" s="34" t="s">
        <v>8</v>
      </c>
      <c r="C116" s="23">
        <f>C115</f>
        <v>14</v>
      </c>
      <c r="D116" s="5">
        <f t="shared" ref="D116:P116" si="18">C116-D114+D115</f>
        <v>15</v>
      </c>
      <c r="E116" s="5">
        <f t="shared" si="18"/>
        <v>16</v>
      </c>
      <c r="F116" s="5">
        <f t="shared" si="18"/>
        <v>16</v>
      </c>
      <c r="G116" s="5">
        <f t="shared" si="18"/>
        <v>17</v>
      </c>
      <c r="H116" s="5">
        <f t="shared" si="18"/>
        <v>15</v>
      </c>
      <c r="I116" s="5">
        <f t="shared" si="18"/>
        <v>20</v>
      </c>
      <c r="J116" s="102">
        <f t="shared" si="18"/>
        <v>16</v>
      </c>
      <c r="K116" s="103">
        <f t="shared" si="18"/>
        <v>13</v>
      </c>
      <c r="L116" s="104">
        <f t="shared" si="18"/>
        <v>14</v>
      </c>
      <c r="M116" s="104">
        <f t="shared" si="18"/>
        <v>14</v>
      </c>
      <c r="N116" s="104">
        <f t="shared" si="18"/>
        <v>11</v>
      </c>
      <c r="O116" s="105">
        <f t="shared" si="18"/>
        <v>7</v>
      </c>
      <c r="P116" s="105">
        <f t="shared" si="18"/>
        <v>0</v>
      </c>
      <c r="Q116" s="106" t="s">
        <v>50</v>
      </c>
      <c r="R116" s="86" t="s">
        <v>50</v>
      </c>
      <c r="S116" s="88" t="s">
        <v>50</v>
      </c>
      <c r="T116" s="40"/>
      <c r="U116" s="3">
        <f>MAX(C116:S116)</f>
        <v>20</v>
      </c>
      <c r="V116" s="59"/>
      <c r="W116" s="59"/>
      <c r="X116" s="59"/>
    </row>
    <row r="117" spans="1:24" ht="15.6" customHeight="1" x14ac:dyDescent="0.2">
      <c r="A117" s="151"/>
      <c r="B117" s="34" t="s">
        <v>9</v>
      </c>
      <c r="C117" s="136"/>
      <c r="D117" s="137"/>
      <c r="E117" s="137"/>
      <c r="F117" s="6">
        <v>15.44</v>
      </c>
      <c r="G117" s="137"/>
      <c r="H117" s="6">
        <v>15.49</v>
      </c>
      <c r="I117" s="137"/>
      <c r="J117" s="137"/>
      <c r="K117" s="107">
        <v>15.55</v>
      </c>
      <c r="L117" s="137"/>
      <c r="M117" s="137"/>
      <c r="N117" s="108">
        <v>16</v>
      </c>
      <c r="O117" s="137"/>
      <c r="P117" s="138">
        <v>16.03</v>
      </c>
      <c r="Q117" s="137"/>
      <c r="R117" s="137"/>
      <c r="S117" s="139" t="s">
        <v>50</v>
      </c>
      <c r="T117" s="41">
        <v>23</v>
      </c>
      <c r="U117" s="17"/>
      <c r="V117" s="59"/>
      <c r="W117" s="59"/>
      <c r="X117" s="59"/>
    </row>
    <row r="118" spans="1:24" ht="15.6" customHeight="1" x14ac:dyDescent="0.2">
      <c r="A118" s="152"/>
      <c r="B118" s="35" t="s">
        <v>10</v>
      </c>
      <c r="C118" s="140">
        <v>15.4</v>
      </c>
      <c r="D118" s="141"/>
      <c r="E118" s="141"/>
      <c r="F118" s="8">
        <v>15.45</v>
      </c>
      <c r="G118" s="141"/>
      <c r="H118" s="8">
        <v>15.5</v>
      </c>
      <c r="I118" s="141"/>
      <c r="J118" s="141"/>
      <c r="K118" s="109">
        <v>15.56</v>
      </c>
      <c r="L118" s="141"/>
      <c r="M118" s="141"/>
      <c r="N118" s="110">
        <v>16.010000000000002</v>
      </c>
      <c r="O118" s="137"/>
      <c r="P118" s="137"/>
      <c r="Q118" s="141"/>
      <c r="R118" s="141"/>
      <c r="S118" s="142"/>
      <c r="T118" s="40"/>
      <c r="U118" s="18"/>
      <c r="V118" s="59"/>
      <c r="W118" s="59"/>
      <c r="X118" s="59"/>
    </row>
    <row r="119" spans="1:24" ht="15.6" customHeight="1" thickBot="1" x14ac:dyDescent="0.25">
      <c r="A119" s="134">
        <v>206</v>
      </c>
      <c r="B119" s="61" t="s">
        <v>11</v>
      </c>
      <c r="C119" s="68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3"/>
      <c r="T119" s="64"/>
      <c r="U119" s="3"/>
      <c r="V119" s="59"/>
      <c r="W119" s="59"/>
      <c r="X119" s="59"/>
    </row>
    <row r="120" spans="1:24" ht="15.6" customHeight="1" x14ac:dyDescent="0.2">
      <c r="A120" s="135"/>
      <c r="B120" s="31" t="s">
        <v>5</v>
      </c>
      <c r="C120" s="32"/>
      <c r="D120" s="29">
        <v>1</v>
      </c>
      <c r="E120" s="29">
        <v>2</v>
      </c>
      <c r="F120" s="29">
        <v>0</v>
      </c>
      <c r="G120" s="29">
        <v>2</v>
      </c>
      <c r="H120" s="29">
        <v>4</v>
      </c>
      <c r="I120" s="29">
        <v>0</v>
      </c>
      <c r="J120" s="92">
        <v>3</v>
      </c>
      <c r="K120" s="93">
        <v>1</v>
      </c>
      <c r="L120" s="94">
        <v>0</v>
      </c>
      <c r="M120" s="94">
        <v>0</v>
      </c>
      <c r="N120" s="94">
        <v>3</v>
      </c>
      <c r="O120" s="95">
        <v>6</v>
      </c>
      <c r="P120" s="95">
        <v>11</v>
      </c>
      <c r="Q120" s="96" t="s">
        <v>50</v>
      </c>
      <c r="R120" s="84" t="s">
        <v>50</v>
      </c>
      <c r="S120" s="89" t="s">
        <v>50</v>
      </c>
      <c r="T120" s="37" t="s">
        <v>6</v>
      </c>
      <c r="U120" s="55"/>
      <c r="V120" s="59"/>
      <c r="W120" s="59"/>
      <c r="X120" s="59"/>
    </row>
    <row r="121" spans="1:24" ht="15.6" customHeight="1" x14ac:dyDescent="0.2">
      <c r="A121" s="133">
        <v>16.05</v>
      </c>
      <c r="B121" s="34" t="s">
        <v>7</v>
      </c>
      <c r="C121" s="23">
        <v>7</v>
      </c>
      <c r="D121" s="4">
        <v>5</v>
      </c>
      <c r="E121" s="4">
        <v>4</v>
      </c>
      <c r="F121" s="4">
        <v>0</v>
      </c>
      <c r="G121" s="4">
        <v>2</v>
      </c>
      <c r="H121" s="4">
        <v>0</v>
      </c>
      <c r="I121" s="4">
        <v>8</v>
      </c>
      <c r="J121" s="97">
        <v>0</v>
      </c>
      <c r="K121" s="98">
        <v>7</v>
      </c>
      <c r="L121" s="99">
        <v>0</v>
      </c>
      <c r="M121" s="99">
        <v>0</v>
      </c>
      <c r="N121" s="99">
        <v>0</v>
      </c>
      <c r="O121" s="100">
        <v>0</v>
      </c>
      <c r="P121" s="137"/>
      <c r="Q121" s="101" t="s">
        <v>50</v>
      </c>
      <c r="R121" s="85" t="s">
        <v>50</v>
      </c>
      <c r="S121" s="22"/>
      <c r="T121" s="38">
        <f>SUM(C121:R121)</f>
        <v>33</v>
      </c>
      <c r="U121" s="17"/>
      <c r="V121" s="59"/>
      <c r="W121" s="59"/>
      <c r="X121" s="59"/>
    </row>
    <row r="122" spans="1:24" ht="15.6" customHeight="1" x14ac:dyDescent="0.2">
      <c r="A122" s="150" t="s">
        <v>19</v>
      </c>
      <c r="B122" s="34" t="s">
        <v>8</v>
      </c>
      <c r="C122" s="23">
        <f>C121</f>
        <v>7</v>
      </c>
      <c r="D122" s="5">
        <f t="shared" ref="D122:P122" si="19">C122-D120+D121</f>
        <v>11</v>
      </c>
      <c r="E122" s="5">
        <f t="shared" si="19"/>
        <v>13</v>
      </c>
      <c r="F122" s="5">
        <f t="shared" si="19"/>
        <v>13</v>
      </c>
      <c r="G122" s="5">
        <f t="shared" si="19"/>
        <v>13</v>
      </c>
      <c r="H122" s="5">
        <f t="shared" si="19"/>
        <v>9</v>
      </c>
      <c r="I122" s="5">
        <f t="shared" si="19"/>
        <v>17</v>
      </c>
      <c r="J122" s="102">
        <f t="shared" si="19"/>
        <v>14</v>
      </c>
      <c r="K122" s="103">
        <f t="shared" si="19"/>
        <v>20</v>
      </c>
      <c r="L122" s="104">
        <f t="shared" si="19"/>
        <v>20</v>
      </c>
      <c r="M122" s="104">
        <f t="shared" si="19"/>
        <v>20</v>
      </c>
      <c r="N122" s="104">
        <f t="shared" si="19"/>
        <v>17</v>
      </c>
      <c r="O122" s="105">
        <f t="shared" si="19"/>
        <v>11</v>
      </c>
      <c r="P122" s="105">
        <f t="shared" si="19"/>
        <v>0</v>
      </c>
      <c r="Q122" s="106" t="s">
        <v>50</v>
      </c>
      <c r="R122" s="86" t="s">
        <v>50</v>
      </c>
      <c r="S122" s="88" t="s">
        <v>50</v>
      </c>
      <c r="T122" s="40"/>
      <c r="U122" s="3">
        <f>MAX(C122:S122)</f>
        <v>20</v>
      </c>
      <c r="V122" s="59"/>
      <c r="W122" s="59"/>
      <c r="X122" s="59"/>
    </row>
    <row r="123" spans="1:24" ht="15.6" customHeight="1" x14ac:dyDescent="0.2">
      <c r="A123" s="151"/>
      <c r="B123" s="34" t="s">
        <v>9</v>
      </c>
      <c r="C123" s="136"/>
      <c r="D123" s="137"/>
      <c r="E123" s="137"/>
      <c r="F123" s="6">
        <v>16.11</v>
      </c>
      <c r="G123" s="137"/>
      <c r="H123" s="6">
        <v>16.149999999999999</v>
      </c>
      <c r="I123" s="137"/>
      <c r="J123" s="137"/>
      <c r="K123" s="107">
        <v>16.21</v>
      </c>
      <c r="L123" s="137"/>
      <c r="M123" s="137"/>
      <c r="N123" s="108">
        <v>16.27</v>
      </c>
      <c r="O123" s="137"/>
      <c r="P123" s="138">
        <v>16.3</v>
      </c>
      <c r="Q123" s="137"/>
      <c r="R123" s="137"/>
      <c r="S123" s="139" t="s">
        <v>50</v>
      </c>
      <c r="T123" s="41">
        <v>25</v>
      </c>
      <c r="U123" s="17"/>
      <c r="V123" s="59"/>
      <c r="W123" s="59"/>
      <c r="X123" s="59"/>
    </row>
    <row r="124" spans="1:24" ht="15.6" customHeight="1" x14ac:dyDescent="0.2">
      <c r="A124" s="152"/>
      <c r="B124" s="35" t="s">
        <v>10</v>
      </c>
      <c r="C124" s="140">
        <v>16.05</v>
      </c>
      <c r="D124" s="141"/>
      <c r="E124" s="141"/>
      <c r="F124" s="8">
        <f>F123</f>
        <v>16.11</v>
      </c>
      <c r="G124" s="141"/>
      <c r="H124" s="8">
        <f>H123</f>
        <v>16.149999999999999</v>
      </c>
      <c r="I124" s="141"/>
      <c r="J124" s="141"/>
      <c r="K124" s="109">
        <f>K123</f>
        <v>16.21</v>
      </c>
      <c r="L124" s="141"/>
      <c r="M124" s="141"/>
      <c r="N124" s="110">
        <f>N123</f>
        <v>16.27</v>
      </c>
      <c r="O124" s="137"/>
      <c r="P124" s="137"/>
      <c r="Q124" s="141"/>
      <c r="R124" s="141"/>
      <c r="S124" s="142"/>
      <c r="T124" s="40"/>
      <c r="U124" s="18"/>
      <c r="V124" s="59"/>
      <c r="W124" s="59"/>
      <c r="X124" s="59"/>
    </row>
    <row r="125" spans="1:24" ht="15.6" customHeight="1" thickBot="1" x14ac:dyDescent="0.25">
      <c r="A125" s="134">
        <v>511</v>
      </c>
      <c r="B125" s="61" t="s">
        <v>11</v>
      </c>
      <c r="C125" s="68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3"/>
      <c r="T125" s="64"/>
      <c r="U125" s="3"/>
      <c r="V125" s="59"/>
      <c r="W125" s="59"/>
      <c r="X125" s="59"/>
    </row>
    <row r="126" spans="1:24" ht="15.6" customHeight="1" x14ac:dyDescent="0.2">
      <c r="A126" s="135"/>
      <c r="B126" s="31" t="s">
        <v>5</v>
      </c>
      <c r="C126" s="32"/>
      <c r="D126" s="29">
        <v>4</v>
      </c>
      <c r="E126" s="29">
        <v>4</v>
      </c>
      <c r="F126" s="29">
        <v>2</v>
      </c>
      <c r="G126" s="29">
        <v>10</v>
      </c>
      <c r="H126" s="29">
        <v>4</v>
      </c>
      <c r="I126" s="29">
        <v>0</v>
      </c>
      <c r="J126" s="92">
        <v>2</v>
      </c>
      <c r="K126" s="93">
        <v>9</v>
      </c>
      <c r="L126" s="94">
        <v>0</v>
      </c>
      <c r="M126" s="94">
        <v>1</v>
      </c>
      <c r="N126" s="94">
        <v>3</v>
      </c>
      <c r="O126" s="95">
        <v>7</v>
      </c>
      <c r="P126" s="95">
        <v>0</v>
      </c>
      <c r="Q126" s="96" t="s">
        <v>50</v>
      </c>
      <c r="R126" s="84" t="s">
        <v>50</v>
      </c>
      <c r="S126" s="89" t="s">
        <v>50</v>
      </c>
      <c r="T126" s="37" t="s">
        <v>6</v>
      </c>
      <c r="U126" s="55"/>
      <c r="V126" s="59"/>
      <c r="W126" s="59"/>
      <c r="X126" s="59"/>
    </row>
    <row r="127" spans="1:24" ht="15.6" customHeight="1" x14ac:dyDescent="0.2">
      <c r="A127" s="133">
        <v>16.440000000000001</v>
      </c>
      <c r="B127" s="34" t="s">
        <v>7</v>
      </c>
      <c r="C127" s="23">
        <v>11</v>
      </c>
      <c r="D127" s="4">
        <v>9</v>
      </c>
      <c r="E127" s="4">
        <v>13</v>
      </c>
      <c r="F127" s="4">
        <v>3</v>
      </c>
      <c r="G127" s="4">
        <v>5</v>
      </c>
      <c r="H127" s="4">
        <v>3</v>
      </c>
      <c r="I127" s="4">
        <v>0</v>
      </c>
      <c r="J127" s="97">
        <v>0</v>
      </c>
      <c r="K127" s="98">
        <v>2</v>
      </c>
      <c r="L127" s="99">
        <v>0</v>
      </c>
      <c r="M127" s="99">
        <v>0</v>
      </c>
      <c r="N127" s="99">
        <v>0</v>
      </c>
      <c r="O127" s="100">
        <v>0</v>
      </c>
      <c r="P127" s="137"/>
      <c r="Q127" s="101" t="s">
        <v>50</v>
      </c>
      <c r="R127" s="85" t="s">
        <v>50</v>
      </c>
      <c r="S127" s="22"/>
      <c r="T127" s="38">
        <f>SUM(C127:R127)</f>
        <v>46</v>
      </c>
      <c r="U127" s="17"/>
      <c r="V127" s="59"/>
      <c r="W127" s="59"/>
      <c r="X127" s="59"/>
    </row>
    <row r="128" spans="1:24" ht="15.6" customHeight="1" x14ac:dyDescent="0.2">
      <c r="A128" s="150" t="s">
        <v>19</v>
      </c>
      <c r="B128" s="34" t="s">
        <v>8</v>
      </c>
      <c r="C128" s="23">
        <f>C127</f>
        <v>11</v>
      </c>
      <c r="D128" s="5">
        <f t="shared" ref="D128:P128" si="20">C128-D126+D127</f>
        <v>16</v>
      </c>
      <c r="E128" s="5">
        <f t="shared" si="20"/>
        <v>25</v>
      </c>
      <c r="F128" s="5">
        <f t="shared" si="20"/>
        <v>26</v>
      </c>
      <c r="G128" s="5">
        <f t="shared" si="20"/>
        <v>21</v>
      </c>
      <c r="H128" s="5">
        <f t="shared" si="20"/>
        <v>20</v>
      </c>
      <c r="I128" s="5">
        <f t="shared" si="20"/>
        <v>20</v>
      </c>
      <c r="J128" s="102">
        <f t="shared" si="20"/>
        <v>18</v>
      </c>
      <c r="K128" s="103">
        <f t="shared" si="20"/>
        <v>11</v>
      </c>
      <c r="L128" s="104">
        <f t="shared" si="20"/>
        <v>11</v>
      </c>
      <c r="M128" s="104">
        <f t="shared" si="20"/>
        <v>10</v>
      </c>
      <c r="N128" s="104">
        <f t="shared" si="20"/>
        <v>7</v>
      </c>
      <c r="O128" s="105">
        <f t="shared" si="20"/>
        <v>0</v>
      </c>
      <c r="P128" s="105">
        <f t="shared" si="20"/>
        <v>0</v>
      </c>
      <c r="Q128" s="106" t="s">
        <v>50</v>
      </c>
      <c r="R128" s="86" t="s">
        <v>50</v>
      </c>
      <c r="S128" s="88" t="s">
        <v>50</v>
      </c>
      <c r="T128" s="40"/>
      <c r="U128" s="3">
        <f>MAX(C128:S128)</f>
        <v>26</v>
      </c>
      <c r="V128" s="59"/>
      <c r="W128" s="59"/>
      <c r="X128" s="59"/>
    </row>
    <row r="129" spans="1:24" ht="15.6" customHeight="1" x14ac:dyDescent="0.2">
      <c r="A129" s="151"/>
      <c r="B129" s="34" t="s">
        <v>9</v>
      </c>
      <c r="C129" s="136"/>
      <c r="D129" s="137"/>
      <c r="E129" s="137"/>
      <c r="F129" s="6">
        <v>16.52</v>
      </c>
      <c r="G129" s="137"/>
      <c r="H129" s="6">
        <v>16.55</v>
      </c>
      <c r="I129" s="137"/>
      <c r="J129" s="137"/>
      <c r="K129" s="107">
        <v>17.010000000000002</v>
      </c>
      <c r="L129" s="137"/>
      <c r="M129" s="137"/>
      <c r="N129" s="108">
        <v>17.07</v>
      </c>
      <c r="O129" s="137"/>
      <c r="P129" s="138">
        <v>17.100000000000001</v>
      </c>
      <c r="Q129" s="137"/>
      <c r="R129" s="137"/>
      <c r="S129" s="139" t="s">
        <v>50</v>
      </c>
      <c r="T129" s="41">
        <v>26</v>
      </c>
      <c r="U129" s="17"/>
      <c r="V129" s="59"/>
      <c r="W129" s="59"/>
      <c r="X129" s="59"/>
    </row>
    <row r="130" spans="1:24" ht="15.6" customHeight="1" x14ac:dyDescent="0.2">
      <c r="A130" s="152"/>
      <c r="B130" s="35" t="s">
        <v>10</v>
      </c>
      <c r="C130" s="140">
        <v>16.440000000000001</v>
      </c>
      <c r="D130" s="141"/>
      <c r="E130" s="141"/>
      <c r="F130" s="8">
        <v>16.53</v>
      </c>
      <c r="G130" s="141"/>
      <c r="H130" s="8">
        <v>16.559999999999999</v>
      </c>
      <c r="I130" s="141"/>
      <c r="J130" s="141"/>
      <c r="K130" s="109">
        <v>17.02</v>
      </c>
      <c r="L130" s="141"/>
      <c r="M130" s="141"/>
      <c r="N130" s="110">
        <v>17.079999999999998</v>
      </c>
      <c r="O130" s="137"/>
      <c r="P130" s="137"/>
      <c r="Q130" s="141"/>
      <c r="R130" s="141"/>
      <c r="S130" s="142"/>
      <c r="T130" s="40"/>
      <c r="U130" s="18"/>
      <c r="V130" s="59"/>
      <c r="W130" s="59"/>
      <c r="X130" s="59"/>
    </row>
    <row r="131" spans="1:24" ht="15.6" customHeight="1" thickBot="1" x14ac:dyDescent="0.25">
      <c r="A131" s="134">
        <v>206</v>
      </c>
      <c r="B131" s="61" t="s">
        <v>11</v>
      </c>
      <c r="C131" s="68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3"/>
      <c r="T131" s="64"/>
      <c r="U131" s="3"/>
      <c r="V131" s="59"/>
      <c r="W131" s="59"/>
      <c r="X131" s="59"/>
    </row>
    <row r="132" spans="1:24" ht="15.6" customHeight="1" x14ac:dyDescent="0.2">
      <c r="A132" s="135"/>
      <c r="B132" s="31" t="s">
        <v>5</v>
      </c>
      <c r="C132" s="32"/>
      <c r="D132" s="29">
        <v>2</v>
      </c>
      <c r="E132" s="29">
        <v>0</v>
      </c>
      <c r="F132" s="29">
        <v>0</v>
      </c>
      <c r="G132" s="29">
        <v>2</v>
      </c>
      <c r="H132" s="29">
        <v>4</v>
      </c>
      <c r="I132" s="29">
        <v>2</v>
      </c>
      <c r="J132" s="92">
        <v>3</v>
      </c>
      <c r="K132" s="93">
        <v>6</v>
      </c>
      <c r="L132" s="94">
        <v>0</v>
      </c>
      <c r="M132" s="94">
        <v>0</v>
      </c>
      <c r="N132" s="94">
        <v>0</v>
      </c>
      <c r="O132" s="95">
        <v>5</v>
      </c>
      <c r="P132" s="95">
        <v>5</v>
      </c>
      <c r="Q132" s="96" t="s">
        <v>50</v>
      </c>
      <c r="R132" s="84" t="s">
        <v>50</v>
      </c>
      <c r="S132" s="89" t="s">
        <v>50</v>
      </c>
      <c r="T132" s="37" t="s">
        <v>6</v>
      </c>
      <c r="U132" s="55"/>
      <c r="V132" s="59"/>
      <c r="W132" s="59"/>
      <c r="X132" s="59"/>
    </row>
    <row r="133" spans="1:24" ht="15.6" customHeight="1" x14ac:dyDescent="0.2">
      <c r="A133" s="133">
        <v>17.12</v>
      </c>
      <c r="B133" s="34" t="s">
        <v>7</v>
      </c>
      <c r="C133" s="23">
        <v>3</v>
      </c>
      <c r="D133" s="4">
        <v>7</v>
      </c>
      <c r="E133" s="4">
        <v>6</v>
      </c>
      <c r="F133" s="4">
        <v>0</v>
      </c>
      <c r="G133" s="4">
        <v>1</v>
      </c>
      <c r="H133" s="4">
        <v>3</v>
      </c>
      <c r="I133" s="4">
        <v>3</v>
      </c>
      <c r="J133" s="97">
        <v>0</v>
      </c>
      <c r="K133" s="98">
        <v>3</v>
      </c>
      <c r="L133" s="99">
        <v>3</v>
      </c>
      <c r="M133" s="99">
        <v>0</v>
      </c>
      <c r="N133" s="99">
        <v>0</v>
      </c>
      <c r="O133" s="100">
        <v>0</v>
      </c>
      <c r="P133" s="137"/>
      <c r="Q133" s="101" t="s">
        <v>50</v>
      </c>
      <c r="R133" s="85" t="s">
        <v>50</v>
      </c>
      <c r="S133" s="22"/>
      <c r="T133" s="38">
        <f>SUM(C133:R133)</f>
        <v>29</v>
      </c>
      <c r="U133" s="17"/>
      <c r="V133" s="59"/>
      <c r="W133" s="59"/>
      <c r="X133" s="59"/>
    </row>
    <row r="134" spans="1:24" ht="15.6" customHeight="1" x14ac:dyDescent="0.2">
      <c r="A134" s="150" t="s">
        <v>19</v>
      </c>
      <c r="B134" s="34" t="s">
        <v>8</v>
      </c>
      <c r="C134" s="23">
        <f>C133</f>
        <v>3</v>
      </c>
      <c r="D134" s="5">
        <f t="shared" ref="D134:P134" si="21">C134-D132+D133</f>
        <v>8</v>
      </c>
      <c r="E134" s="5">
        <f t="shared" si="21"/>
        <v>14</v>
      </c>
      <c r="F134" s="5">
        <f t="shared" si="21"/>
        <v>14</v>
      </c>
      <c r="G134" s="5">
        <f t="shared" si="21"/>
        <v>13</v>
      </c>
      <c r="H134" s="5">
        <f t="shared" si="21"/>
        <v>12</v>
      </c>
      <c r="I134" s="5">
        <f t="shared" si="21"/>
        <v>13</v>
      </c>
      <c r="J134" s="102">
        <f t="shared" si="21"/>
        <v>10</v>
      </c>
      <c r="K134" s="103">
        <f t="shared" si="21"/>
        <v>7</v>
      </c>
      <c r="L134" s="104">
        <f t="shared" si="21"/>
        <v>10</v>
      </c>
      <c r="M134" s="104">
        <f t="shared" si="21"/>
        <v>10</v>
      </c>
      <c r="N134" s="104">
        <f t="shared" si="21"/>
        <v>10</v>
      </c>
      <c r="O134" s="105">
        <f t="shared" si="21"/>
        <v>5</v>
      </c>
      <c r="P134" s="105">
        <f t="shared" si="21"/>
        <v>0</v>
      </c>
      <c r="Q134" s="106" t="s">
        <v>50</v>
      </c>
      <c r="R134" s="86" t="s">
        <v>50</v>
      </c>
      <c r="S134" s="88" t="s">
        <v>50</v>
      </c>
      <c r="T134" s="40"/>
      <c r="U134" s="3">
        <f>MAX(C134:S134)</f>
        <v>14</v>
      </c>
      <c r="V134" s="59"/>
      <c r="W134" s="59"/>
      <c r="X134" s="59"/>
    </row>
    <row r="135" spans="1:24" ht="15.6" customHeight="1" x14ac:dyDescent="0.2">
      <c r="A135" s="151"/>
      <c r="B135" s="34" t="s">
        <v>9</v>
      </c>
      <c r="C135" s="136"/>
      <c r="D135" s="137"/>
      <c r="E135" s="137"/>
      <c r="F135" s="6">
        <v>17.18</v>
      </c>
      <c r="G135" s="137"/>
      <c r="H135" s="6">
        <v>17.239999999999998</v>
      </c>
      <c r="I135" s="137"/>
      <c r="J135" s="137"/>
      <c r="K135" s="107">
        <v>17.309999999999999</v>
      </c>
      <c r="L135" s="137"/>
      <c r="M135" s="137"/>
      <c r="N135" s="108">
        <v>17.350000000000001</v>
      </c>
      <c r="O135" s="137"/>
      <c r="P135" s="138">
        <v>17.38</v>
      </c>
      <c r="Q135" s="137"/>
      <c r="R135" s="137"/>
      <c r="S135" s="139" t="s">
        <v>50</v>
      </c>
      <c r="T135" s="41">
        <v>26</v>
      </c>
      <c r="U135" s="17"/>
      <c r="V135" s="59"/>
      <c r="W135" s="59"/>
      <c r="X135" s="59"/>
    </row>
    <row r="136" spans="1:24" ht="15.6" customHeight="1" x14ac:dyDescent="0.2">
      <c r="A136" s="152"/>
      <c r="B136" s="35" t="s">
        <v>10</v>
      </c>
      <c r="C136" s="140">
        <v>17.12</v>
      </c>
      <c r="D136" s="141"/>
      <c r="E136" s="141"/>
      <c r="F136" s="8">
        <f>F135</f>
        <v>17.18</v>
      </c>
      <c r="G136" s="141"/>
      <c r="H136" s="8">
        <f>H135</f>
        <v>17.239999999999998</v>
      </c>
      <c r="I136" s="141"/>
      <c r="J136" s="141"/>
      <c r="K136" s="109">
        <f>K135</f>
        <v>17.309999999999999</v>
      </c>
      <c r="L136" s="141"/>
      <c r="M136" s="141"/>
      <c r="N136" s="110">
        <f>N135</f>
        <v>17.350000000000001</v>
      </c>
      <c r="O136" s="137"/>
      <c r="P136" s="137"/>
      <c r="Q136" s="141"/>
      <c r="R136" s="141"/>
      <c r="S136" s="142"/>
      <c r="T136" s="40"/>
      <c r="U136" s="18"/>
      <c r="V136" s="59"/>
      <c r="W136" s="59"/>
      <c r="X136" s="59"/>
    </row>
    <row r="137" spans="1:24" ht="15.6" customHeight="1" thickBot="1" x14ac:dyDescent="0.25">
      <c r="A137" s="134">
        <v>511</v>
      </c>
      <c r="B137" s="61" t="s">
        <v>11</v>
      </c>
      <c r="C137" s="68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3"/>
      <c r="T137" s="64"/>
      <c r="U137" s="3"/>
      <c r="V137" s="59"/>
      <c r="W137" s="59"/>
      <c r="X137" s="59"/>
    </row>
    <row r="138" spans="1:24" ht="15.6" customHeight="1" x14ac:dyDescent="0.2">
      <c r="A138" s="135"/>
      <c r="B138" s="31" t="s">
        <v>5</v>
      </c>
      <c r="C138" s="32"/>
      <c r="D138" s="29">
        <v>2</v>
      </c>
      <c r="E138" s="29">
        <v>1</v>
      </c>
      <c r="F138" s="29">
        <v>0</v>
      </c>
      <c r="G138" s="29">
        <v>2</v>
      </c>
      <c r="H138" s="29">
        <v>11</v>
      </c>
      <c r="I138" s="29">
        <v>4</v>
      </c>
      <c r="J138" s="92">
        <v>2</v>
      </c>
      <c r="K138" s="93">
        <v>4</v>
      </c>
      <c r="L138" s="94">
        <v>0</v>
      </c>
      <c r="M138" s="94">
        <v>0</v>
      </c>
      <c r="N138" s="94">
        <v>1</v>
      </c>
      <c r="O138" s="95">
        <v>6</v>
      </c>
      <c r="P138" s="95">
        <v>12</v>
      </c>
      <c r="Q138" s="96" t="s">
        <v>50</v>
      </c>
      <c r="R138" s="84" t="s">
        <v>50</v>
      </c>
      <c r="S138" s="89" t="s">
        <v>50</v>
      </c>
      <c r="T138" s="37" t="s">
        <v>6</v>
      </c>
      <c r="U138" s="55"/>
      <c r="V138" s="59"/>
      <c r="W138" s="59"/>
      <c r="X138" s="59"/>
    </row>
    <row r="139" spans="1:24" ht="15.6" customHeight="1" x14ac:dyDescent="0.2">
      <c r="A139" s="133">
        <v>17.46</v>
      </c>
      <c r="B139" s="34" t="s">
        <v>7</v>
      </c>
      <c r="C139" s="23">
        <v>8</v>
      </c>
      <c r="D139" s="4">
        <v>3</v>
      </c>
      <c r="E139" s="4">
        <v>12</v>
      </c>
      <c r="F139" s="4">
        <v>1</v>
      </c>
      <c r="G139" s="4">
        <v>4</v>
      </c>
      <c r="H139" s="4">
        <v>8</v>
      </c>
      <c r="I139" s="4">
        <v>3</v>
      </c>
      <c r="J139" s="97">
        <v>0</v>
      </c>
      <c r="K139" s="98">
        <v>6</v>
      </c>
      <c r="L139" s="99">
        <v>0</v>
      </c>
      <c r="M139" s="99">
        <v>0</v>
      </c>
      <c r="N139" s="99">
        <v>0</v>
      </c>
      <c r="O139" s="100">
        <v>0</v>
      </c>
      <c r="P139" s="137"/>
      <c r="Q139" s="101" t="s">
        <v>50</v>
      </c>
      <c r="R139" s="85" t="s">
        <v>50</v>
      </c>
      <c r="S139" s="22"/>
      <c r="T139" s="38">
        <f>SUM(C139:R139)</f>
        <v>45</v>
      </c>
      <c r="U139" s="17"/>
      <c r="V139" s="59"/>
      <c r="W139" s="59"/>
      <c r="X139" s="59"/>
    </row>
    <row r="140" spans="1:24" ht="15.6" customHeight="1" x14ac:dyDescent="0.2">
      <c r="A140" s="150" t="s">
        <v>19</v>
      </c>
      <c r="B140" s="34" t="s">
        <v>8</v>
      </c>
      <c r="C140" s="23">
        <f>C139</f>
        <v>8</v>
      </c>
      <c r="D140" s="5">
        <f t="shared" ref="D140:P140" si="22">C140-D138+D139</f>
        <v>9</v>
      </c>
      <c r="E140" s="5">
        <f t="shared" si="22"/>
        <v>20</v>
      </c>
      <c r="F140" s="5">
        <f t="shared" si="22"/>
        <v>21</v>
      </c>
      <c r="G140" s="5">
        <f t="shared" si="22"/>
        <v>23</v>
      </c>
      <c r="H140" s="5">
        <f t="shared" si="22"/>
        <v>20</v>
      </c>
      <c r="I140" s="5">
        <f t="shared" si="22"/>
        <v>19</v>
      </c>
      <c r="J140" s="102">
        <f t="shared" si="22"/>
        <v>17</v>
      </c>
      <c r="K140" s="103">
        <f t="shared" si="22"/>
        <v>19</v>
      </c>
      <c r="L140" s="104">
        <f t="shared" si="22"/>
        <v>19</v>
      </c>
      <c r="M140" s="104">
        <f t="shared" si="22"/>
        <v>19</v>
      </c>
      <c r="N140" s="104">
        <f t="shared" si="22"/>
        <v>18</v>
      </c>
      <c r="O140" s="105">
        <f t="shared" si="22"/>
        <v>12</v>
      </c>
      <c r="P140" s="105">
        <f t="shared" si="22"/>
        <v>0</v>
      </c>
      <c r="Q140" s="106" t="s">
        <v>50</v>
      </c>
      <c r="R140" s="86" t="s">
        <v>50</v>
      </c>
      <c r="S140" s="88" t="s">
        <v>50</v>
      </c>
      <c r="T140" s="40"/>
      <c r="U140" s="3">
        <f>MAX(C140:S140)</f>
        <v>23</v>
      </c>
      <c r="V140" s="59"/>
      <c r="W140" s="59"/>
      <c r="X140" s="59"/>
    </row>
    <row r="141" spans="1:24" ht="15.6" customHeight="1" x14ac:dyDescent="0.2">
      <c r="A141" s="151"/>
      <c r="B141" s="34" t="s">
        <v>9</v>
      </c>
      <c r="C141" s="136"/>
      <c r="D141" s="137"/>
      <c r="E141" s="137"/>
      <c r="F141" s="6">
        <v>17.54</v>
      </c>
      <c r="G141" s="137"/>
      <c r="H141" s="6">
        <v>17.579999999999998</v>
      </c>
      <c r="I141" s="137"/>
      <c r="J141" s="137"/>
      <c r="K141" s="107">
        <v>18.04</v>
      </c>
      <c r="L141" s="137"/>
      <c r="M141" s="137"/>
      <c r="N141" s="108">
        <v>18.09</v>
      </c>
      <c r="O141" s="137"/>
      <c r="P141" s="138">
        <v>18.13</v>
      </c>
      <c r="Q141" s="137"/>
      <c r="R141" s="137"/>
      <c r="S141" s="139" t="s">
        <v>50</v>
      </c>
      <c r="T141" s="41">
        <v>27</v>
      </c>
      <c r="U141" s="17"/>
      <c r="V141" s="59"/>
      <c r="W141" s="59"/>
      <c r="X141" s="59"/>
    </row>
    <row r="142" spans="1:24" ht="15.6" customHeight="1" x14ac:dyDescent="0.2">
      <c r="A142" s="152"/>
      <c r="B142" s="35" t="s">
        <v>10</v>
      </c>
      <c r="C142" s="140">
        <v>17.46</v>
      </c>
      <c r="D142" s="141"/>
      <c r="E142" s="141"/>
      <c r="F142" s="8">
        <v>17.55</v>
      </c>
      <c r="G142" s="141"/>
      <c r="H142" s="8">
        <v>17.59</v>
      </c>
      <c r="I142" s="141"/>
      <c r="J142" s="141"/>
      <c r="K142" s="109">
        <v>18.05</v>
      </c>
      <c r="L142" s="141"/>
      <c r="M142" s="141"/>
      <c r="N142" s="110">
        <v>18.100000000000001</v>
      </c>
      <c r="O142" s="137"/>
      <c r="P142" s="137"/>
      <c r="Q142" s="141"/>
      <c r="R142" s="141"/>
      <c r="S142" s="142"/>
      <c r="T142" s="40"/>
      <c r="U142" s="18"/>
      <c r="V142" s="59"/>
      <c r="W142" s="59"/>
      <c r="X142" s="59"/>
    </row>
    <row r="143" spans="1:24" ht="15.6" customHeight="1" thickBot="1" x14ac:dyDescent="0.25">
      <c r="A143" s="134">
        <v>206</v>
      </c>
      <c r="B143" s="61" t="s">
        <v>11</v>
      </c>
      <c r="C143" s="68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3"/>
      <c r="T143" s="64"/>
      <c r="U143" s="3"/>
      <c r="V143" s="59"/>
      <c r="W143" s="59"/>
      <c r="X143" s="59"/>
    </row>
    <row r="144" spans="1:24" ht="15.6" customHeight="1" x14ac:dyDescent="0.2">
      <c r="A144" s="135"/>
      <c r="B144" s="31" t="s">
        <v>5</v>
      </c>
      <c r="C144" s="32"/>
      <c r="D144" s="29">
        <v>0</v>
      </c>
      <c r="E144" s="29">
        <v>0</v>
      </c>
      <c r="F144" s="29">
        <v>1</v>
      </c>
      <c r="G144" s="29">
        <v>4</v>
      </c>
      <c r="H144" s="29">
        <v>0</v>
      </c>
      <c r="I144" s="29">
        <v>2</v>
      </c>
      <c r="J144" s="92">
        <v>3</v>
      </c>
      <c r="K144" s="93">
        <v>2</v>
      </c>
      <c r="L144" s="94">
        <v>0</v>
      </c>
      <c r="M144" s="94">
        <v>0</v>
      </c>
      <c r="N144" s="94">
        <v>2</v>
      </c>
      <c r="O144" s="95">
        <v>5</v>
      </c>
      <c r="P144" s="95">
        <v>6</v>
      </c>
      <c r="Q144" s="96" t="s">
        <v>50</v>
      </c>
      <c r="R144" s="84" t="s">
        <v>50</v>
      </c>
      <c r="S144" s="89" t="s">
        <v>50</v>
      </c>
      <c r="T144" s="37" t="s">
        <v>6</v>
      </c>
      <c r="U144" s="55"/>
      <c r="V144" s="59"/>
      <c r="W144" s="59"/>
      <c r="X144" s="59"/>
    </row>
    <row r="145" spans="1:24" ht="15.6" customHeight="1" x14ac:dyDescent="0.2">
      <c r="A145" s="133">
        <v>18.27</v>
      </c>
      <c r="B145" s="34" t="s">
        <v>7</v>
      </c>
      <c r="C145" s="23">
        <v>5</v>
      </c>
      <c r="D145" s="4">
        <v>1</v>
      </c>
      <c r="E145" s="4">
        <v>0</v>
      </c>
      <c r="F145" s="4">
        <v>4</v>
      </c>
      <c r="G145" s="4">
        <v>0</v>
      </c>
      <c r="H145" s="4">
        <v>3</v>
      </c>
      <c r="I145" s="4">
        <v>4</v>
      </c>
      <c r="J145" s="97">
        <v>0</v>
      </c>
      <c r="K145" s="98">
        <v>8</v>
      </c>
      <c r="L145" s="99">
        <v>0</v>
      </c>
      <c r="M145" s="99">
        <v>0</v>
      </c>
      <c r="N145" s="99">
        <v>0</v>
      </c>
      <c r="O145" s="100">
        <v>0</v>
      </c>
      <c r="P145" s="137"/>
      <c r="Q145" s="101" t="s">
        <v>50</v>
      </c>
      <c r="R145" s="85" t="s">
        <v>50</v>
      </c>
      <c r="S145" s="22"/>
      <c r="T145" s="38">
        <f>SUM(C145:R145)</f>
        <v>25</v>
      </c>
      <c r="U145" s="17"/>
      <c r="V145" s="59"/>
      <c r="W145" s="59"/>
      <c r="X145" s="59"/>
    </row>
    <row r="146" spans="1:24" ht="15.6" customHeight="1" x14ac:dyDescent="0.2">
      <c r="A146" s="150" t="s">
        <v>19</v>
      </c>
      <c r="B146" s="34" t="s">
        <v>8</v>
      </c>
      <c r="C146" s="23">
        <f>C145</f>
        <v>5</v>
      </c>
      <c r="D146" s="5">
        <f t="shared" ref="D146:P146" si="23">C146-D144+D145</f>
        <v>6</v>
      </c>
      <c r="E146" s="5">
        <f t="shared" si="23"/>
        <v>6</v>
      </c>
      <c r="F146" s="5">
        <f t="shared" si="23"/>
        <v>9</v>
      </c>
      <c r="G146" s="5">
        <f t="shared" si="23"/>
        <v>5</v>
      </c>
      <c r="H146" s="5">
        <f t="shared" si="23"/>
        <v>8</v>
      </c>
      <c r="I146" s="5">
        <f t="shared" si="23"/>
        <v>10</v>
      </c>
      <c r="J146" s="102">
        <f t="shared" si="23"/>
        <v>7</v>
      </c>
      <c r="K146" s="103">
        <f t="shared" si="23"/>
        <v>13</v>
      </c>
      <c r="L146" s="104">
        <f t="shared" si="23"/>
        <v>13</v>
      </c>
      <c r="M146" s="104">
        <f t="shared" si="23"/>
        <v>13</v>
      </c>
      <c r="N146" s="104">
        <f t="shared" si="23"/>
        <v>11</v>
      </c>
      <c r="O146" s="105">
        <f t="shared" si="23"/>
        <v>6</v>
      </c>
      <c r="P146" s="105">
        <f t="shared" si="23"/>
        <v>0</v>
      </c>
      <c r="Q146" s="106" t="s">
        <v>50</v>
      </c>
      <c r="R146" s="86" t="s">
        <v>50</v>
      </c>
      <c r="S146" s="88" t="s">
        <v>50</v>
      </c>
      <c r="T146" s="40"/>
      <c r="U146" s="3">
        <f>MAX(C146:S146)</f>
        <v>13</v>
      </c>
      <c r="V146" s="59"/>
      <c r="W146" s="59"/>
      <c r="X146" s="59"/>
    </row>
    <row r="147" spans="1:24" ht="15.6" customHeight="1" x14ac:dyDescent="0.2">
      <c r="A147" s="151"/>
      <c r="B147" s="34" t="s">
        <v>9</v>
      </c>
      <c r="C147" s="136"/>
      <c r="D147" s="137"/>
      <c r="E147" s="137"/>
      <c r="F147" s="6">
        <v>18.32</v>
      </c>
      <c r="G147" s="137"/>
      <c r="H147" s="6">
        <v>18.350000000000001</v>
      </c>
      <c r="I147" s="137"/>
      <c r="J147" s="137"/>
      <c r="K147" s="107">
        <v>18.43</v>
      </c>
      <c r="L147" s="137"/>
      <c r="M147" s="137"/>
      <c r="N147" s="108">
        <v>18.47</v>
      </c>
      <c r="O147" s="137"/>
      <c r="P147" s="138">
        <v>18.5</v>
      </c>
      <c r="Q147" s="137"/>
      <c r="R147" s="137"/>
      <c r="S147" s="139" t="s">
        <v>50</v>
      </c>
      <c r="T147" s="41">
        <v>23</v>
      </c>
      <c r="U147" s="17"/>
      <c r="V147" s="59"/>
      <c r="W147" s="59"/>
      <c r="X147" s="59"/>
    </row>
    <row r="148" spans="1:24" ht="15.6" customHeight="1" x14ac:dyDescent="0.2">
      <c r="A148" s="152"/>
      <c r="B148" s="35" t="s">
        <v>10</v>
      </c>
      <c r="C148" s="140">
        <v>18.27</v>
      </c>
      <c r="D148" s="141"/>
      <c r="E148" s="141"/>
      <c r="F148" s="8">
        <f>F147</f>
        <v>18.32</v>
      </c>
      <c r="G148" s="141"/>
      <c r="H148" s="8">
        <f>H147</f>
        <v>18.350000000000001</v>
      </c>
      <c r="I148" s="141"/>
      <c r="J148" s="141"/>
      <c r="K148" s="109">
        <f>K147</f>
        <v>18.43</v>
      </c>
      <c r="L148" s="141"/>
      <c r="M148" s="141"/>
      <c r="N148" s="110">
        <f>N147</f>
        <v>18.47</v>
      </c>
      <c r="O148" s="137"/>
      <c r="P148" s="137"/>
      <c r="Q148" s="141"/>
      <c r="R148" s="141"/>
      <c r="S148" s="142"/>
      <c r="T148" s="40"/>
      <c r="U148" s="18"/>
      <c r="V148" s="59"/>
      <c r="W148" s="59"/>
      <c r="X148" s="59"/>
    </row>
    <row r="149" spans="1:24" ht="15.6" customHeight="1" thickBot="1" x14ac:dyDescent="0.25">
      <c r="A149" s="134">
        <v>511</v>
      </c>
      <c r="B149" s="61" t="s">
        <v>11</v>
      </c>
      <c r="C149" s="68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3"/>
      <c r="T149" s="64"/>
      <c r="U149" s="3"/>
      <c r="V149" s="59"/>
      <c r="W149" s="59"/>
      <c r="X149" s="59"/>
    </row>
    <row r="150" spans="1:24" ht="15.6" customHeight="1" x14ac:dyDescent="0.2">
      <c r="A150" s="135"/>
      <c r="B150" s="31" t="s">
        <v>5</v>
      </c>
      <c r="C150" s="32"/>
      <c r="D150" s="29">
        <v>0</v>
      </c>
      <c r="E150" s="29">
        <v>1</v>
      </c>
      <c r="F150" s="29">
        <v>0</v>
      </c>
      <c r="G150" s="29">
        <v>4</v>
      </c>
      <c r="H150" s="29">
        <v>2</v>
      </c>
      <c r="I150" s="29">
        <v>2</v>
      </c>
      <c r="J150" s="92">
        <v>0</v>
      </c>
      <c r="K150" s="93">
        <v>2</v>
      </c>
      <c r="L150" s="94">
        <v>0</v>
      </c>
      <c r="M150" s="94">
        <v>0</v>
      </c>
      <c r="N150" s="94">
        <v>1</v>
      </c>
      <c r="O150" s="95">
        <v>12</v>
      </c>
      <c r="P150" s="95">
        <v>11</v>
      </c>
      <c r="Q150" s="96" t="s">
        <v>50</v>
      </c>
      <c r="R150" s="84" t="s">
        <v>50</v>
      </c>
      <c r="S150" s="89" t="s">
        <v>50</v>
      </c>
      <c r="T150" s="37" t="s">
        <v>6</v>
      </c>
      <c r="U150" s="55"/>
      <c r="V150" s="59"/>
      <c r="W150" s="59"/>
      <c r="X150" s="59"/>
    </row>
    <row r="151" spans="1:24" ht="15.6" customHeight="1" x14ac:dyDescent="0.2">
      <c r="A151" s="133">
        <v>19</v>
      </c>
      <c r="B151" s="34" t="s">
        <v>7</v>
      </c>
      <c r="C151" s="23">
        <v>4</v>
      </c>
      <c r="D151" s="4">
        <v>7</v>
      </c>
      <c r="E151" s="4">
        <v>3</v>
      </c>
      <c r="F151" s="4">
        <v>2</v>
      </c>
      <c r="G151" s="4">
        <v>1</v>
      </c>
      <c r="H151" s="4">
        <v>4</v>
      </c>
      <c r="I151" s="4">
        <v>10</v>
      </c>
      <c r="J151" s="97">
        <v>1</v>
      </c>
      <c r="K151" s="98">
        <v>3</v>
      </c>
      <c r="L151" s="99">
        <v>0</v>
      </c>
      <c r="M151" s="99">
        <v>0</v>
      </c>
      <c r="N151" s="99">
        <v>0</v>
      </c>
      <c r="O151" s="100">
        <v>0</v>
      </c>
      <c r="P151" s="137"/>
      <c r="Q151" s="101" t="s">
        <v>50</v>
      </c>
      <c r="R151" s="85" t="s">
        <v>50</v>
      </c>
      <c r="S151" s="22"/>
      <c r="T151" s="38">
        <f>SUM(C151:R151)</f>
        <v>35</v>
      </c>
      <c r="U151" s="17"/>
      <c r="V151" s="59"/>
      <c r="W151" s="59"/>
      <c r="X151" s="59"/>
    </row>
    <row r="152" spans="1:24" ht="15.6" customHeight="1" x14ac:dyDescent="0.2">
      <c r="A152" s="150" t="s">
        <v>19</v>
      </c>
      <c r="B152" s="34" t="s">
        <v>8</v>
      </c>
      <c r="C152" s="23">
        <f>C151</f>
        <v>4</v>
      </c>
      <c r="D152" s="5">
        <f t="shared" ref="D152:P152" si="24">C152-D150+D151</f>
        <v>11</v>
      </c>
      <c r="E152" s="5">
        <f t="shared" si="24"/>
        <v>13</v>
      </c>
      <c r="F152" s="5">
        <f t="shared" si="24"/>
        <v>15</v>
      </c>
      <c r="G152" s="5">
        <f t="shared" si="24"/>
        <v>12</v>
      </c>
      <c r="H152" s="5">
        <f t="shared" si="24"/>
        <v>14</v>
      </c>
      <c r="I152" s="5">
        <f t="shared" si="24"/>
        <v>22</v>
      </c>
      <c r="J152" s="102">
        <f t="shared" si="24"/>
        <v>23</v>
      </c>
      <c r="K152" s="103">
        <f t="shared" si="24"/>
        <v>24</v>
      </c>
      <c r="L152" s="104">
        <f t="shared" si="24"/>
        <v>24</v>
      </c>
      <c r="M152" s="104">
        <f t="shared" si="24"/>
        <v>24</v>
      </c>
      <c r="N152" s="104">
        <f t="shared" si="24"/>
        <v>23</v>
      </c>
      <c r="O152" s="105">
        <f t="shared" si="24"/>
        <v>11</v>
      </c>
      <c r="P152" s="105">
        <f t="shared" si="24"/>
        <v>0</v>
      </c>
      <c r="Q152" s="106" t="s">
        <v>50</v>
      </c>
      <c r="R152" s="86" t="s">
        <v>50</v>
      </c>
      <c r="S152" s="88" t="s">
        <v>50</v>
      </c>
      <c r="T152" s="40"/>
      <c r="U152" s="3">
        <f>MAX(C152:S152)</f>
        <v>24</v>
      </c>
      <c r="V152" s="59"/>
      <c r="W152" s="59"/>
      <c r="X152" s="59"/>
    </row>
    <row r="153" spans="1:24" ht="15.6" customHeight="1" x14ac:dyDescent="0.2">
      <c r="A153" s="151"/>
      <c r="B153" s="34" t="s">
        <v>9</v>
      </c>
      <c r="C153" s="136"/>
      <c r="D153" s="137"/>
      <c r="E153" s="137"/>
      <c r="F153" s="6">
        <v>19.04</v>
      </c>
      <c r="G153" s="137"/>
      <c r="H153" s="6">
        <v>19.079999999999998</v>
      </c>
      <c r="I153" s="137"/>
      <c r="J153" s="137"/>
      <c r="K153" s="107">
        <v>19.14</v>
      </c>
      <c r="L153" s="137"/>
      <c r="M153" s="137"/>
      <c r="N153" s="108">
        <v>19.18</v>
      </c>
      <c r="O153" s="137"/>
      <c r="P153" s="138">
        <v>19.22</v>
      </c>
      <c r="Q153" s="137"/>
      <c r="R153" s="137"/>
      <c r="S153" s="139" t="s">
        <v>50</v>
      </c>
      <c r="T153" s="41">
        <v>32</v>
      </c>
      <c r="U153" s="17"/>
      <c r="V153" s="59"/>
      <c r="W153" s="59"/>
      <c r="X153" s="59"/>
    </row>
    <row r="154" spans="1:24" ht="15.6" customHeight="1" x14ac:dyDescent="0.2">
      <c r="A154" s="152"/>
      <c r="B154" s="35" t="s">
        <v>10</v>
      </c>
      <c r="C154" s="140">
        <v>19</v>
      </c>
      <c r="D154" s="141"/>
      <c r="E154" s="141"/>
      <c r="F154" s="8">
        <v>19.05</v>
      </c>
      <c r="G154" s="141"/>
      <c r="H154" s="8">
        <v>19.09</v>
      </c>
      <c r="I154" s="141"/>
      <c r="J154" s="141"/>
      <c r="K154" s="109">
        <v>19.149999999999999</v>
      </c>
      <c r="L154" s="141"/>
      <c r="M154" s="141"/>
      <c r="N154" s="110">
        <v>19.190000000000001</v>
      </c>
      <c r="O154" s="137"/>
      <c r="P154" s="137"/>
      <c r="Q154" s="141"/>
      <c r="R154" s="141"/>
      <c r="S154" s="142"/>
      <c r="T154" s="40"/>
      <c r="U154" s="18"/>
      <c r="V154" s="59"/>
      <c r="W154" s="59"/>
      <c r="X154" s="59"/>
    </row>
    <row r="155" spans="1:24" ht="15.6" customHeight="1" thickBot="1" x14ac:dyDescent="0.25">
      <c r="A155" s="134">
        <v>206</v>
      </c>
      <c r="B155" s="61" t="s">
        <v>11</v>
      </c>
      <c r="C155" s="68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3"/>
      <c r="T155" s="64"/>
      <c r="U155" s="3"/>
      <c r="V155" s="59"/>
      <c r="W155" s="59"/>
      <c r="X155" s="59"/>
    </row>
    <row r="156" spans="1:24" ht="15.6" customHeight="1" x14ac:dyDescent="0.2">
      <c r="A156" s="135"/>
      <c r="B156" s="31" t="s">
        <v>5</v>
      </c>
      <c r="C156" s="32"/>
      <c r="D156" s="29">
        <v>0</v>
      </c>
      <c r="E156" s="29">
        <v>0</v>
      </c>
      <c r="F156" s="29">
        <v>0</v>
      </c>
      <c r="G156" s="29">
        <v>2</v>
      </c>
      <c r="H156" s="29">
        <v>4</v>
      </c>
      <c r="I156" s="29">
        <v>0</v>
      </c>
      <c r="J156" s="92">
        <v>4</v>
      </c>
      <c r="K156" s="93">
        <v>1</v>
      </c>
      <c r="L156" s="94">
        <v>0</v>
      </c>
      <c r="M156" s="94">
        <v>0</v>
      </c>
      <c r="N156" s="94">
        <v>1</v>
      </c>
      <c r="O156" s="95">
        <v>0</v>
      </c>
      <c r="P156" s="95">
        <v>0</v>
      </c>
      <c r="Q156" s="96" t="s">
        <v>50</v>
      </c>
      <c r="R156" s="84" t="s">
        <v>50</v>
      </c>
      <c r="S156" s="89" t="s">
        <v>50</v>
      </c>
      <c r="T156" s="37" t="s">
        <v>6</v>
      </c>
      <c r="U156" s="55"/>
      <c r="V156" s="59"/>
      <c r="W156" s="59"/>
      <c r="X156" s="59"/>
    </row>
    <row r="157" spans="1:24" ht="15.6" customHeight="1" x14ac:dyDescent="0.2">
      <c r="A157" s="133">
        <v>19.32</v>
      </c>
      <c r="B157" s="34" t="s">
        <v>7</v>
      </c>
      <c r="C157" s="23">
        <v>0</v>
      </c>
      <c r="D157" s="4">
        <v>3</v>
      </c>
      <c r="E157" s="4">
        <v>1</v>
      </c>
      <c r="F157" s="4">
        <v>4</v>
      </c>
      <c r="G157" s="4">
        <v>1</v>
      </c>
      <c r="H157" s="4">
        <v>2</v>
      </c>
      <c r="I157" s="4">
        <v>1</v>
      </c>
      <c r="J157" s="97">
        <v>0</v>
      </c>
      <c r="K157" s="98">
        <v>0</v>
      </c>
      <c r="L157" s="99">
        <v>0</v>
      </c>
      <c r="M157" s="99">
        <v>0</v>
      </c>
      <c r="N157" s="99">
        <v>0</v>
      </c>
      <c r="O157" s="100">
        <v>0</v>
      </c>
      <c r="P157" s="137"/>
      <c r="Q157" s="101" t="s">
        <v>50</v>
      </c>
      <c r="R157" s="85" t="s">
        <v>50</v>
      </c>
      <c r="S157" s="22"/>
      <c r="T157" s="38">
        <f>SUM(C157:R157)</f>
        <v>12</v>
      </c>
      <c r="U157" s="17"/>
      <c r="V157" s="59"/>
      <c r="W157" s="59"/>
      <c r="X157" s="59"/>
    </row>
    <row r="158" spans="1:24" ht="15.6" customHeight="1" x14ac:dyDescent="0.2">
      <c r="A158" s="150" t="s">
        <v>19</v>
      </c>
      <c r="B158" s="34" t="s">
        <v>8</v>
      </c>
      <c r="C158" s="23">
        <f>C157</f>
        <v>0</v>
      </c>
      <c r="D158" s="5">
        <f t="shared" ref="D158:P158" si="25">C158-D156+D157</f>
        <v>3</v>
      </c>
      <c r="E158" s="5">
        <f t="shared" si="25"/>
        <v>4</v>
      </c>
      <c r="F158" s="5">
        <f t="shared" si="25"/>
        <v>8</v>
      </c>
      <c r="G158" s="5">
        <f t="shared" si="25"/>
        <v>7</v>
      </c>
      <c r="H158" s="5">
        <f t="shared" si="25"/>
        <v>5</v>
      </c>
      <c r="I158" s="5">
        <f t="shared" si="25"/>
        <v>6</v>
      </c>
      <c r="J158" s="102">
        <f t="shared" si="25"/>
        <v>2</v>
      </c>
      <c r="K158" s="103">
        <f t="shared" si="25"/>
        <v>1</v>
      </c>
      <c r="L158" s="104">
        <f t="shared" si="25"/>
        <v>1</v>
      </c>
      <c r="M158" s="104">
        <f t="shared" si="25"/>
        <v>1</v>
      </c>
      <c r="N158" s="104">
        <f t="shared" si="25"/>
        <v>0</v>
      </c>
      <c r="O158" s="105">
        <f t="shared" si="25"/>
        <v>0</v>
      </c>
      <c r="P158" s="105">
        <f t="shared" si="25"/>
        <v>0</v>
      </c>
      <c r="Q158" s="106" t="s">
        <v>50</v>
      </c>
      <c r="R158" s="86" t="s">
        <v>50</v>
      </c>
      <c r="S158" s="88" t="s">
        <v>50</v>
      </c>
      <c r="T158" s="40"/>
      <c r="U158" s="3">
        <f>MAX(C158:S158)</f>
        <v>8</v>
      </c>
      <c r="V158" s="59"/>
      <c r="W158" s="59"/>
      <c r="X158" s="59"/>
    </row>
    <row r="159" spans="1:24" ht="15.6" customHeight="1" x14ac:dyDescent="0.2">
      <c r="A159" s="151"/>
      <c r="B159" s="34" t="s">
        <v>9</v>
      </c>
      <c r="C159" s="136"/>
      <c r="D159" s="137"/>
      <c r="E159" s="137"/>
      <c r="F159" s="6">
        <v>19.37</v>
      </c>
      <c r="G159" s="137"/>
      <c r="H159" s="6">
        <v>19.399999999999999</v>
      </c>
      <c r="I159" s="137"/>
      <c r="J159" s="137"/>
      <c r="K159" s="107">
        <v>19.46</v>
      </c>
      <c r="L159" s="137"/>
      <c r="M159" s="137"/>
      <c r="N159" s="108">
        <v>19.53</v>
      </c>
      <c r="O159" s="137"/>
      <c r="P159" s="138">
        <v>19.55</v>
      </c>
      <c r="Q159" s="137"/>
      <c r="R159" s="137"/>
      <c r="S159" s="139" t="s">
        <v>50</v>
      </c>
      <c r="T159" s="41">
        <v>23</v>
      </c>
      <c r="U159" s="17"/>
      <c r="V159" s="59"/>
      <c r="W159" s="59"/>
      <c r="X159" s="59"/>
    </row>
    <row r="160" spans="1:24" ht="15.6" customHeight="1" x14ac:dyDescent="0.2">
      <c r="A160" s="152"/>
      <c r="B160" s="35" t="s">
        <v>10</v>
      </c>
      <c r="C160" s="140">
        <v>19.32</v>
      </c>
      <c r="D160" s="141"/>
      <c r="E160" s="141"/>
      <c r="F160" s="8">
        <f>F159</f>
        <v>19.37</v>
      </c>
      <c r="G160" s="141"/>
      <c r="H160" s="8">
        <f>H159</f>
        <v>19.399999999999999</v>
      </c>
      <c r="I160" s="141"/>
      <c r="J160" s="141"/>
      <c r="K160" s="109">
        <f>K159</f>
        <v>19.46</v>
      </c>
      <c r="L160" s="141"/>
      <c r="M160" s="141"/>
      <c r="N160" s="110">
        <f>N159</f>
        <v>19.53</v>
      </c>
      <c r="O160" s="137"/>
      <c r="P160" s="137"/>
      <c r="Q160" s="141"/>
      <c r="R160" s="141"/>
      <c r="S160" s="142"/>
      <c r="T160" s="40"/>
      <c r="U160" s="18"/>
      <c r="V160" s="59"/>
      <c r="W160" s="59"/>
      <c r="X160" s="59"/>
    </row>
    <row r="161" spans="1:24" ht="15.6" customHeight="1" thickBot="1" x14ac:dyDescent="0.25">
      <c r="A161" s="134">
        <v>511</v>
      </c>
      <c r="B161" s="61" t="s">
        <v>11</v>
      </c>
      <c r="C161" s="68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3"/>
      <c r="T161" s="64"/>
      <c r="U161" s="3"/>
      <c r="V161" s="59"/>
      <c r="W161" s="59"/>
      <c r="X161" s="59"/>
    </row>
    <row r="162" spans="1:24" ht="15.6" customHeight="1" x14ac:dyDescent="0.2">
      <c r="A162" s="135"/>
      <c r="B162" s="31" t="s">
        <v>5</v>
      </c>
      <c r="C162" s="32"/>
      <c r="D162" s="29">
        <v>0</v>
      </c>
      <c r="E162" s="29">
        <v>0</v>
      </c>
      <c r="F162" s="29">
        <v>0</v>
      </c>
      <c r="G162" s="29">
        <v>0</v>
      </c>
      <c r="H162" s="29">
        <v>0</v>
      </c>
      <c r="I162" s="29">
        <v>5</v>
      </c>
      <c r="J162" s="92">
        <v>2</v>
      </c>
      <c r="K162" s="93">
        <v>0</v>
      </c>
      <c r="L162" s="94">
        <v>0</v>
      </c>
      <c r="M162" s="94">
        <v>0</v>
      </c>
      <c r="N162" s="94">
        <v>0</v>
      </c>
      <c r="O162" s="95">
        <v>1</v>
      </c>
      <c r="P162" s="95">
        <v>7</v>
      </c>
      <c r="Q162" s="96" t="s">
        <v>50</v>
      </c>
      <c r="R162" s="84" t="s">
        <v>50</v>
      </c>
      <c r="S162" s="89" t="s">
        <v>50</v>
      </c>
      <c r="T162" s="37" t="s">
        <v>6</v>
      </c>
      <c r="U162" s="55"/>
      <c r="V162" s="59"/>
      <c r="W162" s="59"/>
      <c r="X162" s="59"/>
    </row>
    <row r="163" spans="1:24" ht="15.6" customHeight="1" x14ac:dyDescent="0.2">
      <c r="A163" s="133">
        <v>20.04</v>
      </c>
      <c r="B163" s="34" t="s">
        <v>7</v>
      </c>
      <c r="C163" s="23">
        <v>2</v>
      </c>
      <c r="D163" s="4">
        <v>5</v>
      </c>
      <c r="E163" s="4">
        <v>1</v>
      </c>
      <c r="F163" s="4">
        <v>0</v>
      </c>
      <c r="G163" s="4">
        <v>4</v>
      </c>
      <c r="H163" s="4">
        <v>1</v>
      </c>
      <c r="I163" s="4">
        <v>0</v>
      </c>
      <c r="J163" s="97">
        <v>0</v>
      </c>
      <c r="K163" s="98">
        <v>2</v>
      </c>
      <c r="L163" s="99">
        <v>0</v>
      </c>
      <c r="M163" s="99">
        <v>0</v>
      </c>
      <c r="N163" s="99">
        <v>0</v>
      </c>
      <c r="O163" s="100">
        <v>0</v>
      </c>
      <c r="P163" s="137"/>
      <c r="Q163" s="101" t="s">
        <v>50</v>
      </c>
      <c r="R163" s="85" t="s">
        <v>50</v>
      </c>
      <c r="S163" s="22"/>
      <c r="T163" s="38">
        <f>SUM(C163:R163)</f>
        <v>15</v>
      </c>
      <c r="U163" s="17"/>
      <c r="V163" s="59"/>
      <c r="W163" s="59"/>
      <c r="X163" s="59"/>
    </row>
    <row r="164" spans="1:24" ht="15.6" customHeight="1" x14ac:dyDescent="0.2">
      <c r="A164" s="150" t="s">
        <v>19</v>
      </c>
      <c r="B164" s="34" t="s">
        <v>8</v>
      </c>
      <c r="C164" s="23">
        <f>C163</f>
        <v>2</v>
      </c>
      <c r="D164" s="5">
        <f t="shared" ref="D164:P164" si="26">C164-D162+D163</f>
        <v>7</v>
      </c>
      <c r="E164" s="5">
        <f t="shared" si="26"/>
        <v>8</v>
      </c>
      <c r="F164" s="5">
        <f t="shared" si="26"/>
        <v>8</v>
      </c>
      <c r="G164" s="5">
        <f t="shared" si="26"/>
        <v>12</v>
      </c>
      <c r="H164" s="5">
        <f t="shared" si="26"/>
        <v>13</v>
      </c>
      <c r="I164" s="5">
        <f t="shared" si="26"/>
        <v>8</v>
      </c>
      <c r="J164" s="102">
        <f t="shared" si="26"/>
        <v>6</v>
      </c>
      <c r="K164" s="103">
        <f t="shared" si="26"/>
        <v>8</v>
      </c>
      <c r="L164" s="104">
        <f t="shared" si="26"/>
        <v>8</v>
      </c>
      <c r="M164" s="104">
        <f t="shared" si="26"/>
        <v>8</v>
      </c>
      <c r="N164" s="104">
        <f t="shared" si="26"/>
        <v>8</v>
      </c>
      <c r="O164" s="105">
        <f t="shared" si="26"/>
        <v>7</v>
      </c>
      <c r="P164" s="105">
        <f t="shared" si="26"/>
        <v>0</v>
      </c>
      <c r="Q164" s="106" t="s">
        <v>50</v>
      </c>
      <c r="R164" s="86" t="s">
        <v>50</v>
      </c>
      <c r="S164" s="88" t="s">
        <v>50</v>
      </c>
      <c r="T164" s="40"/>
      <c r="U164" s="3">
        <f>MAX(C164:S164)</f>
        <v>13</v>
      </c>
      <c r="V164" s="59"/>
      <c r="W164" s="59"/>
      <c r="X164" s="59"/>
    </row>
    <row r="165" spans="1:24" ht="15.6" customHeight="1" x14ac:dyDescent="0.2">
      <c r="A165" s="151"/>
      <c r="B165" s="34" t="s">
        <v>9</v>
      </c>
      <c r="C165" s="136"/>
      <c r="D165" s="137"/>
      <c r="E165" s="137"/>
      <c r="F165" s="6">
        <v>20.11</v>
      </c>
      <c r="G165" s="137"/>
      <c r="H165" s="6">
        <v>20.14</v>
      </c>
      <c r="I165" s="137"/>
      <c r="J165" s="137"/>
      <c r="K165" s="107">
        <v>20.2</v>
      </c>
      <c r="L165" s="137"/>
      <c r="M165" s="137"/>
      <c r="N165" s="108">
        <v>20.239999999999998</v>
      </c>
      <c r="O165" s="137"/>
      <c r="P165" s="138">
        <v>20.28</v>
      </c>
      <c r="Q165" s="137"/>
      <c r="R165" s="137"/>
      <c r="S165" s="139" t="s">
        <v>50</v>
      </c>
      <c r="T165" s="41">
        <v>24</v>
      </c>
      <c r="U165" s="17"/>
      <c r="V165" s="59"/>
      <c r="W165" s="59"/>
      <c r="X165" s="59"/>
    </row>
    <row r="166" spans="1:24" ht="15.6" customHeight="1" x14ac:dyDescent="0.2">
      <c r="A166" s="152"/>
      <c r="B166" s="35" t="s">
        <v>10</v>
      </c>
      <c r="C166" s="140">
        <v>20.04</v>
      </c>
      <c r="D166" s="141"/>
      <c r="E166" s="141"/>
      <c r="F166" s="8">
        <v>20.12</v>
      </c>
      <c r="G166" s="141"/>
      <c r="H166" s="8">
        <v>20.149999999999999</v>
      </c>
      <c r="I166" s="141"/>
      <c r="J166" s="141"/>
      <c r="K166" s="109">
        <v>20.21</v>
      </c>
      <c r="L166" s="141"/>
      <c r="M166" s="141"/>
      <c r="N166" s="110">
        <v>20.25</v>
      </c>
      <c r="O166" s="137"/>
      <c r="P166" s="137"/>
      <c r="Q166" s="141"/>
      <c r="R166" s="141"/>
      <c r="S166" s="142"/>
      <c r="T166" s="40"/>
      <c r="U166" s="18"/>
      <c r="V166" s="59"/>
      <c r="W166" s="59"/>
      <c r="X166" s="59"/>
    </row>
    <row r="167" spans="1:24" ht="15.6" customHeight="1" thickBot="1" x14ac:dyDescent="0.25">
      <c r="A167" s="134">
        <v>206</v>
      </c>
      <c r="B167" s="61" t="s">
        <v>11</v>
      </c>
      <c r="C167" s="68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3"/>
      <c r="T167" s="64"/>
      <c r="U167" s="3"/>
      <c r="V167" s="59"/>
      <c r="W167" s="59"/>
      <c r="X167" s="59"/>
    </row>
    <row r="168" spans="1:24" ht="15.6" customHeight="1" x14ac:dyDescent="0.2">
      <c r="A168" s="135"/>
      <c r="B168" s="31" t="s">
        <v>5</v>
      </c>
      <c r="C168" s="32"/>
      <c r="D168" s="29">
        <v>0</v>
      </c>
      <c r="E168" s="29">
        <v>0</v>
      </c>
      <c r="F168" s="29">
        <v>0</v>
      </c>
      <c r="G168" s="29">
        <v>1</v>
      </c>
      <c r="H168" s="29">
        <v>1</v>
      </c>
      <c r="I168" s="29">
        <v>2</v>
      </c>
      <c r="J168" s="92">
        <v>0</v>
      </c>
      <c r="K168" s="93" t="s">
        <v>50</v>
      </c>
      <c r="L168" s="94">
        <v>0</v>
      </c>
      <c r="M168" s="94">
        <v>0</v>
      </c>
      <c r="N168" s="94">
        <v>0</v>
      </c>
      <c r="O168" s="95">
        <v>3</v>
      </c>
      <c r="P168" s="95">
        <v>1</v>
      </c>
      <c r="Q168" s="96" t="s">
        <v>50</v>
      </c>
      <c r="R168" s="84" t="s">
        <v>50</v>
      </c>
      <c r="S168" s="89" t="s">
        <v>50</v>
      </c>
      <c r="T168" s="37" t="s">
        <v>6</v>
      </c>
      <c r="U168" s="55"/>
      <c r="V168" s="59"/>
      <c r="W168" s="59"/>
      <c r="X168" s="59"/>
    </row>
    <row r="169" spans="1:24" ht="15.6" customHeight="1" x14ac:dyDescent="0.2">
      <c r="A169" s="133">
        <v>20.49</v>
      </c>
      <c r="B169" s="34" t="s">
        <v>7</v>
      </c>
      <c r="C169" s="23">
        <v>0</v>
      </c>
      <c r="D169" s="4">
        <v>3</v>
      </c>
      <c r="E169" s="4">
        <v>2</v>
      </c>
      <c r="F169" s="4">
        <v>0</v>
      </c>
      <c r="G169" s="4">
        <v>1</v>
      </c>
      <c r="H169" s="4">
        <v>1</v>
      </c>
      <c r="I169" s="4">
        <v>0</v>
      </c>
      <c r="J169" s="97">
        <v>1</v>
      </c>
      <c r="K169" s="98" t="s">
        <v>50</v>
      </c>
      <c r="L169" s="99">
        <v>0</v>
      </c>
      <c r="M169" s="99">
        <v>0</v>
      </c>
      <c r="N169" s="99">
        <v>0</v>
      </c>
      <c r="O169" s="100">
        <v>0</v>
      </c>
      <c r="P169" s="137"/>
      <c r="Q169" s="101" t="s">
        <v>50</v>
      </c>
      <c r="R169" s="85" t="s">
        <v>50</v>
      </c>
      <c r="S169" s="22"/>
      <c r="T169" s="38">
        <f>SUM(C169:R169)</f>
        <v>8</v>
      </c>
      <c r="U169" s="17"/>
      <c r="V169" s="59"/>
      <c r="W169" s="59"/>
      <c r="X169" s="59"/>
    </row>
    <row r="170" spans="1:24" ht="15.6" customHeight="1" x14ac:dyDescent="0.2">
      <c r="A170" s="150" t="s">
        <v>19</v>
      </c>
      <c r="B170" s="34" t="s">
        <v>8</v>
      </c>
      <c r="C170" s="23">
        <f>C169</f>
        <v>0</v>
      </c>
      <c r="D170" s="5">
        <f t="shared" ref="D170:P170" si="27">C170-D168+D169</f>
        <v>3</v>
      </c>
      <c r="E170" s="5">
        <f t="shared" si="27"/>
        <v>5</v>
      </c>
      <c r="F170" s="5">
        <f t="shared" si="27"/>
        <v>5</v>
      </c>
      <c r="G170" s="5">
        <f t="shared" si="27"/>
        <v>5</v>
      </c>
      <c r="H170" s="5">
        <f t="shared" si="27"/>
        <v>5</v>
      </c>
      <c r="I170" s="5">
        <f t="shared" si="27"/>
        <v>3</v>
      </c>
      <c r="J170" s="102">
        <f t="shared" si="27"/>
        <v>4</v>
      </c>
      <c r="K170" s="103" t="s">
        <v>50</v>
      </c>
      <c r="L170" s="104">
        <f>J170-L168+L169</f>
        <v>4</v>
      </c>
      <c r="M170" s="104">
        <f t="shared" si="27"/>
        <v>4</v>
      </c>
      <c r="N170" s="104">
        <f t="shared" si="27"/>
        <v>4</v>
      </c>
      <c r="O170" s="105">
        <f t="shared" si="27"/>
        <v>1</v>
      </c>
      <c r="P170" s="105">
        <f t="shared" si="27"/>
        <v>0</v>
      </c>
      <c r="Q170" s="106" t="s">
        <v>50</v>
      </c>
      <c r="R170" s="86" t="s">
        <v>50</v>
      </c>
      <c r="S170" s="88" t="s">
        <v>50</v>
      </c>
      <c r="T170" s="40"/>
      <c r="U170" s="3">
        <f>MAX(C170:S170)</f>
        <v>5</v>
      </c>
      <c r="V170" s="59"/>
      <c r="W170" s="59"/>
      <c r="X170" s="59"/>
    </row>
    <row r="171" spans="1:24" ht="15.6" customHeight="1" x14ac:dyDescent="0.2">
      <c r="A171" s="151"/>
      <c r="B171" s="34" t="s">
        <v>9</v>
      </c>
      <c r="C171" s="136"/>
      <c r="D171" s="137"/>
      <c r="E171" s="137"/>
      <c r="F171" s="6">
        <v>20.54</v>
      </c>
      <c r="G171" s="137"/>
      <c r="H171" s="6">
        <v>20.57</v>
      </c>
      <c r="I171" s="137"/>
      <c r="J171" s="137"/>
      <c r="K171" s="107" t="s">
        <v>50</v>
      </c>
      <c r="L171" s="137"/>
      <c r="M171" s="137"/>
      <c r="N171" s="108">
        <v>21.06</v>
      </c>
      <c r="O171" s="137"/>
      <c r="P171" s="138">
        <v>21.09</v>
      </c>
      <c r="Q171" s="137"/>
      <c r="R171" s="137"/>
      <c r="S171" s="139" t="s">
        <v>50</v>
      </c>
      <c r="T171" s="41">
        <v>20</v>
      </c>
      <c r="U171" s="17"/>
      <c r="V171" s="59"/>
      <c r="W171" s="59"/>
      <c r="X171" s="59"/>
    </row>
    <row r="172" spans="1:24" ht="15.6" customHeight="1" x14ac:dyDescent="0.2">
      <c r="A172" s="152"/>
      <c r="B172" s="35" t="s">
        <v>10</v>
      </c>
      <c r="C172" s="140">
        <v>20.49</v>
      </c>
      <c r="D172" s="141"/>
      <c r="E172" s="141"/>
      <c r="F172" s="8">
        <f>F171</f>
        <v>20.54</v>
      </c>
      <c r="G172" s="141"/>
      <c r="H172" s="8">
        <f>H171</f>
        <v>20.57</v>
      </c>
      <c r="I172" s="141"/>
      <c r="J172" s="141"/>
      <c r="K172" s="109" t="s">
        <v>50</v>
      </c>
      <c r="L172" s="141"/>
      <c r="M172" s="141"/>
      <c r="N172" s="110">
        <f>N171</f>
        <v>21.06</v>
      </c>
      <c r="O172" s="137"/>
      <c r="P172" s="137"/>
      <c r="Q172" s="141"/>
      <c r="R172" s="141"/>
      <c r="S172" s="142"/>
      <c r="T172" s="40"/>
      <c r="U172" s="18"/>
      <c r="V172" s="59"/>
      <c r="W172" s="59"/>
      <c r="X172" s="59"/>
    </row>
    <row r="173" spans="1:24" ht="15.6" customHeight="1" thickBot="1" x14ac:dyDescent="0.25">
      <c r="A173" s="134">
        <v>511</v>
      </c>
      <c r="B173" s="61" t="s">
        <v>11</v>
      </c>
      <c r="C173" s="68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3"/>
      <c r="T173" s="64"/>
      <c r="U173" s="3"/>
      <c r="V173" s="59"/>
      <c r="W173" s="59"/>
      <c r="X173" s="59"/>
    </row>
    <row r="174" spans="1:24" ht="15.6" customHeight="1" x14ac:dyDescent="0.2">
      <c r="A174" s="135"/>
      <c r="B174" s="31" t="s">
        <v>5</v>
      </c>
      <c r="C174" s="32"/>
      <c r="D174" s="29">
        <v>0</v>
      </c>
      <c r="E174" s="29">
        <v>0</v>
      </c>
      <c r="F174" s="29">
        <v>0</v>
      </c>
      <c r="G174" s="29">
        <v>0</v>
      </c>
      <c r="H174" s="29">
        <v>2</v>
      </c>
      <c r="I174" s="29">
        <v>2</v>
      </c>
      <c r="J174" s="92">
        <v>0</v>
      </c>
      <c r="K174" s="93" t="s">
        <v>50</v>
      </c>
      <c r="L174" s="94">
        <v>0</v>
      </c>
      <c r="M174" s="94">
        <v>0</v>
      </c>
      <c r="N174" s="94">
        <v>7</v>
      </c>
      <c r="O174" s="95" t="s">
        <v>50</v>
      </c>
      <c r="P174" s="95" t="s">
        <v>50</v>
      </c>
      <c r="Q174" s="96">
        <v>2</v>
      </c>
      <c r="R174" s="84">
        <v>0</v>
      </c>
      <c r="S174" s="89">
        <v>3</v>
      </c>
      <c r="T174" s="37" t="s">
        <v>6</v>
      </c>
      <c r="U174" s="55"/>
      <c r="V174" s="59"/>
      <c r="W174" s="59"/>
      <c r="X174" s="59"/>
    </row>
    <row r="175" spans="1:24" ht="15.6" customHeight="1" x14ac:dyDescent="0.2">
      <c r="A175" s="133">
        <v>21.25</v>
      </c>
      <c r="B175" s="34" t="s">
        <v>7</v>
      </c>
      <c r="C175" s="23">
        <v>4</v>
      </c>
      <c r="D175" s="4">
        <v>0</v>
      </c>
      <c r="E175" s="4">
        <v>4</v>
      </c>
      <c r="F175" s="4">
        <v>0</v>
      </c>
      <c r="G175" s="4">
        <v>0</v>
      </c>
      <c r="H175" s="4">
        <v>5</v>
      </c>
      <c r="I175" s="4">
        <v>0</v>
      </c>
      <c r="J175" s="97">
        <v>3</v>
      </c>
      <c r="K175" s="98" t="s">
        <v>50</v>
      </c>
      <c r="L175" s="99">
        <v>0</v>
      </c>
      <c r="M175" s="99">
        <v>0</v>
      </c>
      <c r="N175" s="99">
        <v>0</v>
      </c>
      <c r="O175" s="100" t="s">
        <v>50</v>
      </c>
      <c r="P175" s="137"/>
      <c r="Q175" s="101">
        <v>0</v>
      </c>
      <c r="R175" s="85">
        <v>0</v>
      </c>
      <c r="S175" s="22"/>
      <c r="T175" s="38">
        <f>SUM(C175:R175)</f>
        <v>16</v>
      </c>
      <c r="U175" s="17"/>
      <c r="V175" s="59"/>
      <c r="W175" s="59"/>
      <c r="X175" s="59"/>
    </row>
    <row r="176" spans="1:24" ht="15.6" customHeight="1" x14ac:dyDescent="0.2">
      <c r="A176" s="150" t="s">
        <v>19</v>
      </c>
      <c r="B176" s="34" t="s">
        <v>8</v>
      </c>
      <c r="C176" s="23">
        <f>C175</f>
        <v>4</v>
      </c>
      <c r="D176" s="5">
        <f t="shared" ref="D176:R176" si="28">C176-D174+D175</f>
        <v>4</v>
      </c>
      <c r="E176" s="5">
        <f t="shared" si="28"/>
        <v>8</v>
      </c>
      <c r="F176" s="5">
        <f t="shared" si="28"/>
        <v>8</v>
      </c>
      <c r="G176" s="5">
        <f t="shared" si="28"/>
        <v>8</v>
      </c>
      <c r="H176" s="5">
        <f t="shared" si="28"/>
        <v>11</v>
      </c>
      <c r="I176" s="5">
        <f t="shared" si="28"/>
        <v>9</v>
      </c>
      <c r="J176" s="102">
        <f t="shared" si="28"/>
        <v>12</v>
      </c>
      <c r="K176" s="103" t="s">
        <v>50</v>
      </c>
      <c r="L176" s="104">
        <f>J176-L174+L175</f>
        <v>12</v>
      </c>
      <c r="M176" s="104">
        <f t="shared" si="28"/>
        <v>12</v>
      </c>
      <c r="N176" s="104">
        <f t="shared" si="28"/>
        <v>5</v>
      </c>
      <c r="O176" s="105" t="s">
        <v>50</v>
      </c>
      <c r="P176" s="105" t="s">
        <v>50</v>
      </c>
      <c r="Q176" s="106">
        <f>N176-Q174+Q175</f>
        <v>3</v>
      </c>
      <c r="R176" s="86">
        <f t="shared" si="28"/>
        <v>3</v>
      </c>
      <c r="S176" s="88">
        <f>R176-S174</f>
        <v>0</v>
      </c>
      <c r="T176" s="40"/>
      <c r="U176" s="3">
        <f>MAX(C176:S176)</f>
        <v>12</v>
      </c>
      <c r="V176" s="59"/>
      <c r="W176" s="59"/>
      <c r="X176" s="59"/>
    </row>
    <row r="177" spans="1:24" ht="15.6" customHeight="1" x14ac:dyDescent="0.2">
      <c r="A177" s="151"/>
      <c r="B177" s="34" t="s">
        <v>9</v>
      </c>
      <c r="C177" s="136"/>
      <c r="D177" s="137"/>
      <c r="E177" s="137"/>
      <c r="F177" s="6">
        <v>21.29</v>
      </c>
      <c r="G177" s="137"/>
      <c r="H177" s="6">
        <v>21.33</v>
      </c>
      <c r="I177" s="137"/>
      <c r="J177" s="137"/>
      <c r="K177" s="107" t="s">
        <v>50</v>
      </c>
      <c r="L177" s="137"/>
      <c r="M177" s="137"/>
      <c r="N177" s="108">
        <v>21.4</v>
      </c>
      <c r="O177" s="137"/>
      <c r="P177" s="138" t="s">
        <v>50</v>
      </c>
      <c r="Q177" s="137"/>
      <c r="R177" s="137"/>
      <c r="S177" s="139">
        <v>21.47</v>
      </c>
      <c r="T177" s="41">
        <v>22</v>
      </c>
      <c r="U177" s="17"/>
      <c r="V177" s="59"/>
      <c r="W177" s="59"/>
      <c r="X177" s="59"/>
    </row>
    <row r="178" spans="1:24" ht="15.6" customHeight="1" x14ac:dyDescent="0.2">
      <c r="A178" s="152"/>
      <c r="B178" s="35" t="s">
        <v>10</v>
      </c>
      <c r="C178" s="140">
        <v>21.25</v>
      </c>
      <c r="D178" s="141"/>
      <c r="E178" s="141"/>
      <c r="F178" s="8">
        <v>21.3</v>
      </c>
      <c r="G178" s="141"/>
      <c r="H178" s="8">
        <v>21.34</v>
      </c>
      <c r="I178" s="141"/>
      <c r="J178" s="141"/>
      <c r="K178" s="109" t="s">
        <v>50</v>
      </c>
      <c r="L178" s="141"/>
      <c r="M178" s="141"/>
      <c r="N178" s="110">
        <v>21.41</v>
      </c>
      <c r="O178" s="137"/>
      <c r="P178" s="137"/>
      <c r="Q178" s="141"/>
      <c r="R178" s="141"/>
      <c r="S178" s="142"/>
      <c r="T178" s="40"/>
      <c r="U178" s="18"/>
      <c r="V178" s="59"/>
      <c r="W178" s="59"/>
      <c r="X178" s="59"/>
    </row>
    <row r="179" spans="1:24" ht="15.6" customHeight="1" thickBot="1" x14ac:dyDescent="0.25">
      <c r="A179" s="134">
        <v>206</v>
      </c>
      <c r="B179" s="61" t="s">
        <v>11</v>
      </c>
      <c r="C179" s="68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3"/>
      <c r="T179" s="64"/>
      <c r="U179" s="3"/>
      <c r="V179" s="59"/>
      <c r="W179" s="59"/>
      <c r="X179" s="59"/>
    </row>
    <row r="180" spans="1:24" ht="15.6" customHeight="1" x14ac:dyDescent="0.2">
      <c r="A180" s="135"/>
      <c r="B180" s="31" t="s">
        <v>5</v>
      </c>
      <c r="C180" s="32"/>
      <c r="D180" s="29">
        <v>0</v>
      </c>
      <c r="E180" s="29">
        <v>0</v>
      </c>
      <c r="F180" s="29">
        <v>0</v>
      </c>
      <c r="G180" s="29">
        <v>2</v>
      </c>
      <c r="H180" s="29">
        <v>0</v>
      </c>
      <c r="I180" s="29">
        <v>2</v>
      </c>
      <c r="J180" s="92">
        <v>1</v>
      </c>
      <c r="K180" s="93" t="s">
        <v>50</v>
      </c>
      <c r="L180" s="94">
        <v>0</v>
      </c>
      <c r="M180" s="94">
        <v>0</v>
      </c>
      <c r="N180" s="94">
        <v>0</v>
      </c>
      <c r="O180" s="95">
        <v>2</v>
      </c>
      <c r="P180" s="95">
        <v>5</v>
      </c>
      <c r="Q180" s="96" t="s">
        <v>50</v>
      </c>
      <c r="R180" s="84" t="s">
        <v>50</v>
      </c>
      <c r="S180" s="89" t="s">
        <v>50</v>
      </c>
      <c r="T180" s="37" t="s">
        <v>6</v>
      </c>
      <c r="U180" s="55"/>
      <c r="V180" s="59"/>
      <c r="W180" s="59"/>
      <c r="X180" s="59"/>
    </row>
    <row r="181" spans="1:24" ht="15.6" customHeight="1" x14ac:dyDescent="0.2">
      <c r="A181" s="133">
        <v>22.07</v>
      </c>
      <c r="B181" s="34" t="s">
        <v>7</v>
      </c>
      <c r="C181" s="23">
        <v>0</v>
      </c>
      <c r="D181" s="4">
        <v>0</v>
      </c>
      <c r="E181" s="4">
        <v>4</v>
      </c>
      <c r="F181" s="4">
        <v>3</v>
      </c>
      <c r="G181" s="4">
        <v>2</v>
      </c>
      <c r="H181" s="4">
        <v>2</v>
      </c>
      <c r="I181" s="4">
        <v>1</v>
      </c>
      <c r="J181" s="97">
        <v>0</v>
      </c>
      <c r="K181" s="98" t="s">
        <v>50</v>
      </c>
      <c r="L181" s="99">
        <v>0</v>
      </c>
      <c r="M181" s="99">
        <v>0</v>
      </c>
      <c r="N181" s="99">
        <v>0</v>
      </c>
      <c r="O181" s="100">
        <v>0</v>
      </c>
      <c r="P181" s="137"/>
      <c r="Q181" s="101" t="s">
        <v>50</v>
      </c>
      <c r="R181" s="85" t="s">
        <v>50</v>
      </c>
      <c r="S181" s="22"/>
      <c r="T181" s="38">
        <f>SUM(C181:R181)</f>
        <v>12</v>
      </c>
      <c r="U181" s="17"/>
      <c r="V181" s="59"/>
      <c r="W181" s="59"/>
      <c r="X181" s="59"/>
    </row>
    <row r="182" spans="1:24" ht="15.6" customHeight="1" x14ac:dyDescent="0.2">
      <c r="A182" s="150" t="s">
        <v>19</v>
      </c>
      <c r="B182" s="34" t="s">
        <v>8</v>
      </c>
      <c r="C182" s="23">
        <f>C181</f>
        <v>0</v>
      </c>
      <c r="D182" s="5">
        <f t="shared" ref="D182:P182" si="29">C182-D180+D181</f>
        <v>0</v>
      </c>
      <c r="E182" s="5">
        <f t="shared" si="29"/>
        <v>4</v>
      </c>
      <c r="F182" s="5">
        <f t="shared" si="29"/>
        <v>7</v>
      </c>
      <c r="G182" s="5">
        <f t="shared" si="29"/>
        <v>7</v>
      </c>
      <c r="H182" s="5">
        <f t="shared" si="29"/>
        <v>9</v>
      </c>
      <c r="I182" s="5">
        <f t="shared" si="29"/>
        <v>8</v>
      </c>
      <c r="J182" s="102">
        <f t="shared" si="29"/>
        <v>7</v>
      </c>
      <c r="K182" s="103" t="s">
        <v>50</v>
      </c>
      <c r="L182" s="104">
        <f>J182-L180+L181</f>
        <v>7</v>
      </c>
      <c r="M182" s="104">
        <f t="shared" si="29"/>
        <v>7</v>
      </c>
      <c r="N182" s="104">
        <f t="shared" si="29"/>
        <v>7</v>
      </c>
      <c r="O182" s="105">
        <f t="shared" si="29"/>
        <v>5</v>
      </c>
      <c r="P182" s="105">
        <f t="shared" si="29"/>
        <v>0</v>
      </c>
      <c r="Q182" s="106" t="s">
        <v>50</v>
      </c>
      <c r="R182" s="86" t="s">
        <v>50</v>
      </c>
      <c r="S182" s="88" t="s">
        <v>50</v>
      </c>
      <c r="T182" s="40"/>
      <c r="U182" s="3">
        <f>MAX(C182:S182)</f>
        <v>9</v>
      </c>
      <c r="V182" s="59"/>
      <c r="W182" s="59"/>
      <c r="X182" s="59"/>
    </row>
    <row r="183" spans="1:24" ht="15.6" customHeight="1" x14ac:dyDescent="0.2">
      <c r="A183" s="151"/>
      <c r="B183" s="34" t="s">
        <v>9</v>
      </c>
      <c r="C183" s="136"/>
      <c r="D183" s="137"/>
      <c r="E183" s="137"/>
      <c r="F183" s="6">
        <v>22.12</v>
      </c>
      <c r="G183" s="137"/>
      <c r="H183" s="6">
        <v>22.15</v>
      </c>
      <c r="I183" s="137"/>
      <c r="J183" s="137"/>
      <c r="K183" s="107" t="s">
        <v>50</v>
      </c>
      <c r="L183" s="137"/>
      <c r="M183" s="137"/>
      <c r="N183" s="108">
        <v>22.23</v>
      </c>
      <c r="O183" s="137"/>
      <c r="P183" s="138">
        <v>22.26</v>
      </c>
      <c r="Q183" s="137"/>
      <c r="R183" s="137"/>
      <c r="S183" s="139" t="s">
        <v>50</v>
      </c>
      <c r="T183" s="41">
        <v>19</v>
      </c>
      <c r="U183" s="17"/>
      <c r="V183" s="59"/>
      <c r="W183" s="59"/>
      <c r="X183" s="59"/>
    </row>
    <row r="184" spans="1:24" ht="15.6" customHeight="1" x14ac:dyDescent="0.2">
      <c r="A184" s="152"/>
      <c r="B184" s="35" t="s">
        <v>10</v>
      </c>
      <c r="C184" s="140">
        <v>22.07</v>
      </c>
      <c r="D184" s="141"/>
      <c r="E184" s="141"/>
      <c r="F184" s="8">
        <f>F183</f>
        <v>22.12</v>
      </c>
      <c r="G184" s="141"/>
      <c r="H184" s="8">
        <f>H183</f>
        <v>22.15</v>
      </c>
      <c r="I184" s="141"/>
      <c r="J184" s="141"/>
      <c r="K184" s="109" t="s">
        <v>50</v>
      </c>
      <c r="L184" s="141"/>
      <c r="M184" s="141"/>
      <c r="N184" s="110">
        <f>N183</f>
        <v>22.23</v>
      </c>
      <c r="O184" s="137"/>
      <c r="P184" s="137"/>
      <c r="Q184" s="141"/>
      <c r="R184" s="141"/>
      <c r="S184" s="142"/>
      <c r="T184" s="40"/>
      <c r="U184" s="18"/>
      <c r="V184" s="59"/>
      <c r="W184" s="59"/>
      <c r="X184" s="59"/>
    </row>
    <row r="185" spans="1:24" ht="15.6" customHeight="1" thickBot="1" x14ac:dyDescent="0.25">
      <c r="A185" s="134">
        <v>511</v>
      </c>
      <c r="B185" s="61" t="s">
        <v>11</v>
      </c>
      <c r="C185" s="68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3"/>
      <c r="T185" s="64"/>
      <c r="U185" s="3"/>
      <c r="V185" s="59"/>
      <c r="W185" s="59"/>
      <c r="X185" s="59"/>
    </row>
    <row r="186" spans="1:24" s="59" customFormat="1" ht="15.6" customHeight="1" x14ac:dyDescent="0.2">
      <c r="A186" s="73" t="s">
        <v>12</v>
      </c>
      <c r="B186" s="69"/>
      <c r="C186" s="9"/>
      <c r="D186" s="10">
        <f t="shared" ref="D186:S186" si="30">SUMIF($B6:$B185,"l. wys.",D6:D185)</f>
        <v>22</v>
      </c>
      <c r="E186" s="10">
        <f t="shared" si="30"/>
        <v>18</v>
      </c>
      <c r="F186" s="10">
        <f t="shared" si="30"/>
        <v>21</v>
      </c>
      <c r="G186" s="10">
        <f t="shared" si="30"/>
        <v>72</v>
      </c>
      <c r="H186" s="10">
        <f t="shared" si="30"/>
        <v>129</v>
      </c>
      <c r="I186" s="10">
        <f t="shared" si="30"/>
        <v>65</v>
      </c>
      <c r="J186" s="10">
        <f t="shared" si="30"/>
        <v>84</v>
      </c>
      <c r="K186" s="10">
        <f t="shared" si="30"/>
        <v>224</v>
      </c>
      <c r="L186" s="10">
        <f t="shared" si="30"/>
        <v>56</v>
      </c>
      <c r="M186" s="10">
        <f t="shared" si="30"/>
        <v>18</v>
      </c>
      <c r="N186" s="10">
        <f t="shared" si="30"/>
        <v>64</v>
      </c>
      <c r="O186" s="10">
        <f t="shared" si="30"/>
        <v>120</v>
      </c>
      <c r="P186" s="10">
        <f t="shared" si="30"/>
        <v>147</v>
      </c>
      <c r="Q186" s="10">
        <f t="shared" si="30"/>
        <v>35</v>
      </c>
      <c r="R186" s="10">
        <f t="shared" si="30"/>
        <v>1</v>
      </c>
      <c r="S186" s="10">
        <f t="shared" si="30"/>
        <v>8</v>
      </c>
      <c r="T186" s="57" t="str">
        <f>"Σ: "&amp;SUM(C186:S186)</f>
        <v>Σ: 1084</v>
      </c>
      <c r="U186" s="58"/>
    </row>
    <row r="187" spans="1:24" s="59" customFormat="1" ht="15.6" customHeight="1" thickBot="1" x14ac:dyDescent="0.25">
      <c r="A187" s="74" t="s">
        <v>13</v>
      </c>
      <c r="B187" s="70"/>
      <c r="C187" s="11">
        <f t="shared" ref="C187:R187" si="31">SUMIF($B6:$B185,"l. wsiad.",C6:C185)</f>
        <v>153</v>
      </c>
      <c r="D187" s="12">
        <f t="shared" si="31"/>
        <v>231</v>
      </c>
      <c r="E187" s="12">
        <f t="shared" si="31"/>
        <v>138</v>
      </c>
      <c r="F187" s="12">
        <f t="shared" si="31"/>
        <v>43</v>
      </c>
      <c r="G187" s="12">
        <f t="shared" si="31"/>
        <v>86</v>
      </c>
      <c r="H187" s="12">
        <f t="shared" si="31"/>
        <v>141</v>
      </c>
      <c r="I187" s="12">
        <f t="shared" si="31"/>
        <v>129</v>
      </c>
      <c r="J187" s="12">
        <f t="shared" si="31"/>
        <v>37</v>
      </c>
      <c r="K187" s="12">
        <f t="shared" si="31"/>
        <v>94</v>
      </c>
      <c r="L187" s="12">
        <f t="shared" si="31"/>
        <v>23</v>
      </c>
      <c r="M187" s="12">
        <f t="shared" si="31"/>
        <v>6</v>
      </c>
      <c r="N187" s="12">
        <f t="shared" si="31"/>
        <v>3</v>
      </c>
      <c r="O187" s="12">
        <f t="shared" si="31"/>
        <v>0</v>
      </c>
      <c r="P187" s="12">
        <f t="shared" si="31"/>
        <v>0</v>
      </c>
      <c r="Q187" s="12">
        <f t="shared" si="31"/>
        <v>0</v>
      </c>
      <c r="R187" s="12">
        <f t="shared" si="31"/>
        <v>0</v>
      </c>
      <c r="S187" s="14"/>
      <c r="T187" s="60" t="str">
        <f>"Σ: "&amp;SUM(C187:S187)</f>
        <v>Σ: 1084</v>
      </c>
      <c r="U187" s="15"/>
    </row>
    <row r="188" spans="1:24" x14ac:dyDescent="0.2">
      <c r="A188" s="59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71"/>
      <c r="U188" s="59"/>
      <c r="V188" s="59"/>
      <c r="W188" s="59"/>
      <c r="X188" s="59"/>
    </row>
    <row r="189" spans="1:24" x14ac:dyDescent="0.2">
      <c r="A189" s="59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72"/>
      <c r="U189" s="72"/>
      <c r="V189" s="59"/>
      <c r="W189" s="59"/>
      <c r="X189" s="59"/>
    </row>
    <row r="190" spans="1:24" x14ac:dyDescent="0.2">
      <c r="A190" s="59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</row>
    <row r="191" spans="1:24" x14ac:dyDescent="0.2">
      <c r="A191" s="59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</row>
    <row r="192" spans="1:24" x14ac:dyDescent="0.2">
      <c r="A192" s="59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</row>
    <row r="193" spans="1:24" x14ac:dyDescent="0.2">
      <c r="A193" s="59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</row>
    <row r="194" spans="1:24" x14ac:dyDescent="0.2">
      <c r="A194" s="59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</row>
    <row r="195" spans="1:24" x14ac:dyDescent="0.2">
      <c r="A195" s="59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</row>
    <row r="196" spans="1:24" x14ac:dyDescent="0.2">
      <c r="A196" s="59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</row>
    <row r="197" spans="1:24" x14ac:dyDescent="0.2">
      <c r="A197" s="59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</row>
    <row r="198" spans="1:24" x14ac:dyDescent="0.2">
      <c r="A198" s="59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</row>
    <row r="199" spans="1:24" x14ac:dyDescent="0.2">
      <c r="A199" s="59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</row>
  </sheetData>
  <sheetProtection selectLockedCells="1" selectUnlockedCells="1"/>
  <mergeCells count="30">
    <mergeCell ref="A170:A172"/>
    <mergeCell ref="A176:A178"/>
    <mergeCell ref="A182:A184"/>
    <mergeCell ref="A110:A112"/>
    <mergeCell ref="A116:A118"/>
    <mergeCell ref="A122:A124"/>
    <mergeCell ref="A134:A136"/>
    <mergeCell ref="A140:A142"/>
    <mergeCell ref="A146:A148"/>
    <mergeCell ref="A152:A154"/>
    <mergeCell ref="A158:A160"/>
    <mergeCell ref="A164:A166"/>
    <mergeCell ref="A128:A130"/>
    <mergeCell ref="A80:A82"/>
    <mergeCell ref="A86:A88"/>
    <mergeCell ref="A92:A94"/>
    <mergeCell ref="A98:A100"/>
    <mergeCell ref="A104:A106"/>
    <mergeCell ref="A74:A76"/>
    <mergeCell ref="A8:A10"/>
    <mergeCell ref="A14:A16"/>
    <mergeCell ref="A20:A22"/>
    <mergeCell ref="A26:A28"/>
    <mergeCell ref="A32:A34"/>
    <mergeCell ref="A38:A40"/>
    <mergeCell ref="A44:A46"/>
    <mergeCell ref="A50:A52"/>
    <mergeCell ref="A56:A58"/>
    <mergeCell ref="A62:A64"/>
    <mergeCell ref="A68:A70"/>
  </mergeCells>
  <conditionalFormatting sqref="T8:T185">
    <cfRule type="expression" dxfId="869" priority="213" stopIfTrue="1">
      <formula>AE8</formula>
    </cfRule>
  </conditionalFormatting>
  <conditionalFormatting sqref="T140:T143">
    <cfRule type="expression" dxfId="868" priority="212" stopIfTrue="1">
      <formula>AE140</formula>
    </cfRule>
  </conditionalFormatting>
  <conditionalFormatting sqref="T140:T143">
    <cfRule type="expression" dxfId="867" priority="211" stopIfTrue="1">
      <formula>AE140</formula>
    </cfRule>
  </conditionalFormatting>
  <conditionalFormatting sqref="T140:T143">
    <cfRule type="expression" dxfId="866" priority="210" stopIfTrue="1">
      <formula>AE140</formula>
    </cfRule>
  </conditionalFormatting>
  <conditionalFormatting sqref="T146:T149">
    <cfRule type="expression" dxfId="865" priority="209" stopIfTrue="1">
      <formula>AE146</formula>
    </cfRule>
  </conditionalFormatting>
  <conditionalFormatting sqref="T146:T149">
    <cfRule type="expression" dxfId="864" priority="208" stopIfTrue="1">
      <formula>AE146</formula>
    </cfRule>
  </conditionalFormatting>
  <conditionalFormatting sqref="T146:T149">
    <cfRule type="expression" dxfId="863" priority="207" stopIfTrue="1">
      <formula>AE146</formula>
    </cfRule>
  </conditionalFormatting>
  <conditionalFormatting sqref="T152:T155">
    <cfRule type="expression" dxfId="862" priority="206" stopIfTrue="1">
      <formula>AE152</formula>
    </cfRule>
  </conditionalFormatting>
  <conditionalFormatting sqref="T152:T155">
    <cfRule type="expression" dxfId="861" priority="205" stopIfTrue="1">
      <formula>AE152</formula>
    </cfRule>
  </conditionalFormatting>
  <conditionalFormatting sqref="T152:T155">
    <cfRule type="expression" dxfId="860" priority="204" stopIfTrue="1">
      <formula>AE152</formula>
    </cfRule>
  </conditionalFormatting>
  <conditionalFormatting sqref="T158:T161">
    <cfRule type="expression" dxfId="859" priority="203" stopIfTrue="1">
      <formula>AE158</formula>
    </cfRule>
  </conditionalFormatting>
  <conditionalFormatting sqref="T158:T161">
    <cfRule type="expression" dxfId="858" priority="202" stopIfTrue="1">
      <formula>AE158</formula>
    </cfRule>
  </conditionalFormatting>
  <conditionalFormatting sqref="T158:T161">
    <cfRule type="expression" dxfId="857" priority="201" stopIfTrue="1">
      <formula>AE158</formula>
    </cfRule>
  </conditionalFormatting>
  <conditionalFormatting sqref="T164:T167">
    <cfRule type="expression" dxfId="856" priority="200" stopIfTrue="1">
      <formula>AE164</formula>
    </cfRule>
  </conditionalFormatting>
  <conditionalFormatting sqref="T164:T167">
    <cfRule type="expression" dxfId="855" priority="199" stopIfTrue="1">
      <formula>AE164</formula>
    </cfRule>
  </conditionalFormatting>
  <conditionalFormatting sqref="T164:T167">
    <cfRule type="expression" dxfId="854" priority="198" stopIfTrue="1">
      <formula>AE164</formula>
    </cfRule>
  </conditionalFormatting>
  <conditionalFormatting sqref="T170:T173">
    <cfRule type="expression" dxfId="853" priority="197" stopIfTrue="1">
      <formula>AE170</formula>
    </cfRule>
  </conditionalFormatting>
  <conditionalFormatting sqref="T170:T173">
    <cfRule type="expression" dxfId="852" priority="196" stopIfTrue="1">
      <formula>AE170</formula>
    </cfRule>
  </conditionalFormatting>
  <conditionalFormatting sqref="T170:T173">
    <cfRule type="expression" dxfId="851" priority="195" stopIfTrue="1">
      <formula>AE170</formula>
    </cfRule>
  </conditionalFormatting>
  <conditionalFormatting sqref="T176:T179">
    <cfRule type="expression" dxfId="850" priority="194" stopIfTrue="1">
      <formula>AE176</formula>
    </cfRule>
  </conditionalFormatting>
  <conditionalFormatting sqref="T176:T179">
    <cfRule type="expression" dxfId="849" priority="193" stopIfTrue="1">
      <formula>AE176</formula>
    </cfRule>
  </conditionalFormatting>
  <conditionalFormatting sqref="T176:T179">
    <cfRule type="expression" dxfId="848" priority="192" stopIfTrue="1">
      <formula>AE176</formula>
    </cfRule>
  </conditionalFormatting>
  <conditionalFormatting sqref="T182:T185">
    <cfRule type="expression" dxfId="847" priority="191" stopIfTrue="1">
      <formula>AE182</formula>
    </cfRule>
  </conditionalFormatting>
  <conditionalFormatting sqref="T182:T185">
    <cfRule type="expression" dxfId="846" priority="190" stopIfTrue="1">
      <formula>AE182</formula>
    </cfRule>
  </conditionalFormatting>
  <conditionalFormatting sqref="T182:T185">
    <cfRule type="expression" dxfId="845" priority="189" stopIfTrue="1">
      <formula>AE182</formula>
    </cfRule>
  </conditionalFormatting>
  <conditionalFormatting sqref="C8:S8 C158:S158 C164:S164 C170:S170 C176:S176 C182:S182 C110:S110 C116:S116 C122:S122 C128:S128 C134:S134 C140:S140 C146:S146 C152:S152">
    <cfRule type="cellIs" dxfId="844" priority="188" stopIfTrue="1" operator="equal">
      <formula>$U8</formula>
    </cfRule>
  </conditionalFormatting>
  <conditionalFormatting sqref="T152:T155">
    <cfRule type="expression" dxfId="843" priority="187" stopIfTrue="1">
      <formula>AE152</formula>
    </cfRule>
  </conditionalFormatting>
  <conditionalFormatting sqref="T152:T155">
    <cfRule type="expression" dxfId="842" priority="186" stopIfTrue="1">
      <formula>AE152</formula>
    </cfRule>
  </conditionalFormatting>
  <conditionalFormatting sqref="T152:T155">
    <cfRule type="expression" dxfId="841" priority="185" stopIfTrue="1">
      <formula>AE152</formula>
    </cfRule>
  </conditionalFormatting>
  <conditionalFormatting sqref="T158:T161">
    <cfRule type="expression" dxfId="840" priority="184" stopIfTrue="1">
      <formula>AE158</formula>
    </cfRule>
  </conditionalFormatting>
  <conditionalFormatting sqref="T158:T161">
    <cfRule type="expression" dxfId="839" priority="183" stopIfTrue="1">
      <formula>AE158</formula>
    </cfRule>
  </conditionalFormatting>
  <conditionalFormatting sqref="T158:T161">
    <cfRule type="expression" dxfId="838" priority="182" stopIfTrue="1">
      <formula>AE158</formula>
    </cfRule>
  </conditionalFormatting>
  <conditionalFormatting sqref="T164:T167">
    <cfRule type="expression" dxfId="837" priority="181" stopIfTrue="1">
      <formula>AE164</formula>
    </cfRule>
  </conditionalFormatting>
  <conditionalFormatting sqref="T164:T167">
    <cfRule type="expression" dxfId="836" priority="180" stopIfTrue="1">
      <formula>AE164</formula>
    </cfRule>
  </conditionalFormatting>
  <conditionalFormatting sqref="T164:T167">
    <cfRule type="expression" dxfId="835" priority="179" stopIfTrue="1">
      <formula>AE164</formula>
    </cfRule>
  </conditionalFormatting>
  <conditionalFormatting sqref="T170:T173">
    <cfRule type="expression" dxfId="834" priority="178" stopIfTrue="1">
      <formula>AE170</formula>
    </cfRule>
  </conditionalFormatting>
  <conditionalFormatting sqref="T170:T173">
    <cfRule type="expression" dxfId="833" priority="177" stopIfTrue="1">
      <formula>AE170</formula>
    </cfRule>
  </conditionalFormatting>
  <conditionalFormatting sqref="T170:T173">
    <cfRule type="expression" dxfId="832" priority="176" stopIfTrue="1">
      <formula>AE170</formula>
    </cfRule>
  </conditionalFormatting>
  <conditionalFormatting sqref="T176:T179">
    <cfRule type="expression" dxfId="831" priority="175" stopIfTrue="1">
      <formula>AE176</formula>
    </cfRule>
  </conditionalFormatting>
  <conditionalFormatting sqref="T176:T179">
    <cfRule type="expression" dxfId="830" priority="174" stopIfTrue="1">
      <formula>AE176</formula>
    </cfRule>
  </conditionalFormatting>
  <conditionalFormatting sqref="T176:T179">
    <cfRule type="expression" dxfId="829" priority="173" stopIfTrue="1">
      <formula>AE176</formula>
    </cfRule>
  </conditionalFormatting>
  <conditionalFormatting sqref="T182:T185">
    <cfRule type="expression" dxfId="828" priority="172" stopIfTrue="1">
      <formula>AE182</formula>
    </cfRule>
  </conditionalFormatting>
  <conditionalFormatting sqref="T182:T185">
    <cfRule type="expression" dxfId="827" priority="171" stopIfTrue="1">
      <formula>AE182</formula>
    </cfRule>
  </conditionalFormatting>
  <conditionalFormatting sqref="T182:T185">
    <cfRule type="expression" dxfId="826" priority="170" stopIfTrue="1">
      <formula>AE182</formula>
    </cfRule>
  </conditionalFormatting>
  <conditionalFormatting sqref="T14:T17">
    <cfRule type="expression" dxfId="825" priority="169" stopIfTrue="1">
      <formula>AE14</formula>
    </cfRule>
  </conditionalFormatting>
  <conditionalFormatting sqref="T14:T17">
    <cfRule type="expression" dxfId="824" priority="168" stopIfTrue="1">
      <formula>AE14</formula>
    </cfRule>
  </conditionalFormatting>
  <conditionalFormatting sqref="T14:T17">
    <cfRule type="expression" dxfId="823" priority="167" stopIfTrue="1">
      <formula>AE14</formula>
    </cfRule>
  </conditionalFormatting>
  <conditionalFormatting sqref="T20:T23">
    <cfRule type="expression" dxfId="822" priority="166" stopIfTrue="1">
      <formula>AE20</formula>
    </cfRule>
  </conditionalFormatting>
  <conditionalFormatting sqref="T20:T23">
    <cfRule type="expression" dxfId="821" priority="165" stopIfTrue="1">
      <formula>AE20</formula>
    </cfRule>
  </conditionalFormatting>
  <conditionalFormatting sqref="T20:T23">
    <cfRule type="expression" dxfId="820" priority="164" stopIfTrue="1">
      <formula>AE20</formula>
    </cfRule>
  </conditionalFormatting>
  <conditionalFormatting sqref="T26:T29">
    <cfRule type="expression" dxfId="819" priority="163" stopIfTrue="1">
      <formula>AE26</formula>
    </cfRule>
  </conditionalFormatting>
  <conditionalFormatting sqref="T26:T29">
    <cfRule type="expression" dxfId="818" priority="162" stopIfTrue="1">
      <formula>AE26</formula>
    </cfRule>
  </conditionalFormatting>
  <conditionalFormatting sqref="T26:T29">
    <cfRule type="expression" dxfId="817" priority="161" stopIfTrue="1">
      <formula>AE26</formula>
    </cfRule>
  </conditionalFormatting>
  <conditionalFormatting sqref="T32:T35">
    <cfRule type="expression" dxfId="816" priority="160" stopIfTrue="1">
      <formula>AE32</formula>
    </cfRule>
  </conditionalFormatting>
  <conditionalFormatting sqref="T32:T35">
    <cfRule type="expression" dxfId="815" priority="159" stopIfTrue="1">
      <formula>AE32</formula>
    </cfRule>
  </conditionalFormatting>
  <conditionalFormatting sqref="T32:T35">
    <cfRule type="expression" dxfId="814" priority="158" stopIfTrue="1">
      <formula>AE32</formula>
    </cfRule>
  </conditionalFormatting>
  <conditionalFormatting sqref="T38:T41">
    <cfRule type="expression" dxfId="813" priority="157" stopIfTrue="1">
      <formula>AE38</formula>
    </cfRule>
  </conditionalFormatting>
  <conditionalFormatting sqref="T38:T41">
    <cfRule type="expression" dxfId="812" priority="156" stopIfTrue="1">
      <formula>AE38</formula>
    </cfRule>
  </conditionalFormatting>
  <conditionalFormatting sqref="T38:T41">
    <cfRule type="expression" dxfId="811" priority="155" stopIfTrue="1">
      <formula>AE38</formula>
    </cfRule>
  </conditionalFormatting>
  <conditionalFormatting sqref="T44:T47">
    <cfRule type="expression" dxfId="810" priority="154" stopIfTrue="1">
      <formula>AE44</formula>
    </cfRule>
  </conditionalFormatting>
  <conditionalFormatting sqref="T44:T47">
    <cfRule type="expression" dxfId="809" priority="153" stopIfTrue="1">
      <formula>AE44</formula>
    </cfRule>
  </conditionalFormatting>
  <conditionalFormatting sqref="T44:T47">
    <cfRule type="expression" dxfId="808" priority="152" stopIfTrue="1">
      <formula>AE44</formula>
    </cfRule>
  </conditionalFormatting>
  <conditionalFormatting sqref="T50:T53">
    <cfRule type="expression" dxfId="807" priority="151" stopIfTrue="1">
      <formula>AE50</formula>
    </cfRule>
  </conditionalFormatting>
  <conditionalFormatting sqref="T50:T53">
    <cfRule type="expression" dxfId="806" priority="150" stopIfTrue="1">
      <formula>AE50</formula>
    </cfRule>
  </conditionalFormatting>
  <conditionalFormatting sqref="T50:T53">
    <cfRule type="expression" dxfId="805" priority="149" stopIfTrue="1">
      <formula>AE50</formula>
    </cfRule>
  </conditionalFormatting>
  <conditionalFormatting sqref="T56:T59">
    <cfRule type="expression" dxfId="804" priority="148" stopIfTrue="1">
      <formula>AE56</formula>
    </cfRule>
  </conditionalFormatting>
  <conditionalFormatting sqref="T56:T59">
    <cfRule type="expression" dxfId="803" priority="147" stopIfTrue="1">
      <formula>AE56</formula>
    </cfRule>
  </conditionalFormatting>
  <conditionalFormatting sqref="T56:T59">
    <cfRule type="expression" dxfId="802" priority="146" stopIfTrue="1">
      <formula>AE56</formula>
    </cfRule>
  </conditionalFormatting>
  <conditionalFormatting sqref="C14:S14 C20:S20 C26:S26 C32:S32 C38:S38 C44:S44 C50:S50 C56:S56">
    <cfRule type="cellIs" dxfId="801" priority="145" stopIfTrue="1" operator="equal">
      <formula>$U14</formula>
    </cfRule>
  </conditionalFormatting>
  <conditionalFormatting sqref="T26:T29">
    <cfRule type="expression" dxfId="800" priority="144" stopIfTrue="1">
      <formula>AE26</formula>
    </cfRule>
  </conditionalFormatting>
  <conditionalFormatting sqref="T26:T29">
    <cfRule type="expression" dxfId="799" priority="143" stopIfTrue="1">
      <formula>AE26</formula>
    </cfRule>
  </conditionalFormatting>
  <conditionalFormatting sqref="T26:T29">
    <cfRule type="expression" dxfId="798" priority="142" stopIfTrue="1">
      <formula>AE26</formula>
    </cfRule>
  </conditionalFormatting>
  <conditionalFormatting sqref="T32:T35">
    <cfRule type="expression" dxfId="797" priority="141" stopIfTrue="1">
      <formula>AE32</formula>
    </cfRule>
  </conditionalFormatting>
  <conditionalFormatting sqref="T32:T35">
    <cfRule type="expression" dxfId="796" priority="140" stopIfTrue="1">
      <formula>AE32</formula>
    </cfRule>
  </conditionalFormatting>
  <conditionalFormatting sqref="T32:T35">
    <cfRule type="expression" dxfId="795" priority="139" stopIfTrue="1">
      <formula>AE32</formula>
    </cfRule>
  </conditionalFormatting>
  <conditionalFormatting sqref="T38:T41">
    <cfRule type="expression" dxfId="794" priority="138" stopIfTrue="1">
      <formula>AE38</formula>
    </cfRule>
  </conditionalFormatting>
  <conditionalFormatting sqref="T38:T41">
    <cfRule type="expression" dxfId="793" priority="137" stopIfTrue="1">
      <formula>AE38</formula>
    </cfRule>
  </conditionalFormatting>
  <conditionalFormatting sqref="T38:T41">
    <cfRule type="expression" dxfId="792" priority="136" stopIfTrue="1">
      <formula>AE38</formula>
    </cfRule>
  </conditionalFormatting>
  <conditionalFormatting sqref="T44:T47">
    <cfRule type="expression" dxfId="791" priority="135" stopIfTrue="1">
      <formula>AE44</formula>
    </cfRule>
  </conditionalFormatting>
  <conditionalFormatting sqref="T44:T47">
    <cfRule type="expression" dxfId="790" priority="134" stopIfTrue="1">
      <formula>AE44</formula>
    </cfRule>
  </conditionalFormatting>
  <conditionalFormatting sqref="T44:T47">
    <cfRule type="expression" dxfId="789" priority="133" stopIfTrue="1">
      <formula>AE44</formula>
    </cfRule>
  </conditionalFormatting>
  <conditionalFormatting sqref="T50:T53">
    <cfRule type="expression" dxfId="788" priority="132" stopIfTrue="1">
      <formula>AE50</formula>
    </cfRule>
  </conditionalFormatting>
  <conditionalFormatting sqref="T50:T53">
    <cfRule type="expression" dxfId="787" priority="131" stopIfTrue="1">
      <formula>AE50</formula>
    </cfRule>
  </conditionalFormatting>
  <conditionalFormatting sqref="T50:T53">
    <cfRule type="expression" dxfId="786" priority="130" stopIfTrue="1">
      <formula>AE50</formula>
    </cfRule>
  </conditionalFormatting>
  <conditionalFormatting sqref="T56:T59">
    <cfRule type="expression" dxfId="785" priority="129" stopIfTrue="1">
      <formula>AE56</formula>
    </cfRule>
  </conditionalFormatting>
  <conditionalFormatting sqref="T56:T59">
    <cfRule type="expression" dxfId="784" priority="128" stopIfTrue="1">
      <formula>AE56</formula>
    </cfRule>
  </conditionalFormatting>
  <conditionalFormatting sqref="T56:T59">
    <cfRule type="expression" dxfId="783" priority="127" stopIfTrue="1">
      <formula>AE56</formula>
    </cfRule>
  </conditionalFormatting>
  <conditionalFormatting sqref="T62:T65">
    <cfRule type="expression" dxfId="782" priority="126" stopIfTrue="1">
      <formula>AE62</formula>
    </cfRule>
  </conditionalFormatting>
  <conditionalFormatting sqref="T62:T65">
    <cfRule type="expression" dxfId="781" priority="125" stopIfTrue="1">
      <formula>AE62</formula>
    </cfRule>
  </conditionalFormatting>
  <conditionalFormatting sqref="T62:T65">
    <cfRule type="expression" dxfId="780" priority="124" stopIfTrue="1">
      <formula>AE62</formula>
    </cfRule>
  </conditionalFormatting>
  <conditionalFormatting sqref="T68:T71">
    <cfRule type="expression" dxfId="779" priority="123" stopIfTrue="1">
      <formula>AE68</formula>
    </cfRule>
  </conditionalFormatting>
  <conditionalFormatting sqref="T68:T71">
    <cfRule type="expression" dxfId="778" priority="122" stopIfTrue="1">
      <formula>AE68</formula>
    </cfRule>
  </conditionalFormatting>
  <conditionalFormatting sqref="T68:T71">
    <cfRule type="expression" dxfId="777" priority="121" stopIfTrue="1">
      <formula>AE68</formula>
    </cfRule>
  </conditionalFormatting>
  <conditionalFormatting sqref="T74:T77">
    <cfRule type="expression" dxfId="776" priority="120" stopIfTrue="1">
      <formula>AE74</formula>
    </cfRule>
  </conditionalFormatting>
  <conditionalFormatting sqref="T74:T77">
    <cfRule type="expression" dxfId="775" priority="119" stopIfTrue="1">
      <formula>AE74</formula>
    </cfRule>
  </conditionalFormatting>
  <conditionalFormatting sqref="T74:T77">
    <cfRule type="expression" dxfId="774" priority="118" stopIfTrue="1">
      <formula>AE74</formula>
    </cfRule>
  </conditionalFormatting>
  <conditionalFormatting sqref="T80:T83">
    <cfRule type="expression" dxfId="773" priority="117" stopIfTrue="1">
      <formula>AE80</formula>
    </cfRule>
  </conditionalFormatting>
  <conditionalFormatting sqref="T80:T83">
    <cfRule type="expression" dxfId="772" priority="116" stopIfTrue="1">
      <formula>AE80</formula>
    </cfRule>
  </conditionalFormatting>
  <conditionalFormatting sqref="T80:T83">
    <cfRule type="expression" dxfId="771" priority="115" stopIfTrue="1">
      <formula>AE80</formula>
    </cfRule>
  </conditionalFormatting>
  <conditionalFormatting sqref="T86:T89">
    <cfRule type="expression" dxfId="770" priority="114" stopIfTrue="1">
      <formula>AE86</formula>
    </cfRule>
  </conditionalFormatting>
  <conditionalFormatting sqref="T86:T89">
    <cfRule type="expression" dxfId="769" priority="113" stopIfTrue="1">
      <formula>AE86</formula>
    </cfRule>
  </conditionalFormatting>
  <conditionalFormatting sqref="T86:T89">
    <cfRule type="expression" dxfId="768" priority="112" stopIfTrue="1">
      <formula>AE86</formula>
    </cfRule>
  </conditionalFormatting>
  <conditionalFormatting sqref="T92:T95">
    <cfRule type="expression" dxfId="767" priority="111" stopIfTrue="1">
      <formula>AE92</formula>
    </cfRule>
  </conditionalFormatting>
  <conditionalFormatting sqref="T92:T95">
    <cfRule type="expression" dxfId="766" priority="110" stopIfTrue="1">
      <formula>AE92</formula>
    </cfRule>
  </conditionalFormatting>
  <conditionalFormatting sqref="T92:T95">
    <cfRule type="expression" dxfId="765" priority="109" stopIfTrue="1">
      <formula>AE92</formula>
    </cfRule>
  </conditionalFormatting>
  <conditionalFormatting sqref="T98:T101">
    <cfRule type="expression" dxfId="764" priority="108" stopIfTrue="1">
      <formula>AE98</formula>
    </cfRule>
  </conditionalFormatting>
  <conditionalFormatting sqref="T98:T101">
    <cfRule type="expression" dxfId="763" priority="107" stopIfTrue="1">
      <formula>AE98</formula>
    </cfRule>
  </conditionalFormatting>
  <conditionalFormatting sqref="T98:T101">
    <cfRule type="expression" dxfId="762" priority="106" stopIfTrue="1">
      <formula>AE98</formula>
    </cfRule>
  </conditionalFormatting>
  <conditionalFormatting sqref="T104:T107">
    <cfRule type="expression" dxfId="761" priority="105" stopIfTrue="1">
      <formula>AE104</formula>
    </cfRule>
  </conditionalFormatting>
  <conditionalFormatting sqref="T104:T107">
    <cfRule type="expression" dxfId="760" priority="104" stopIfTrue="1">
      <formula>AE104</formula>
    </cfRule>
  </conditionalFormatting>
  <conditionalFormatting sqref="T104:T107">
    <cfRule type="expression" dxfId="759" priority="103" stopIfTrue="1">
      <formula>AE104</formula>
    </cfRule>
  </conditionalFormatting>
  <conditionalFormatting sqref="C62:S62 C68:S68 C74:S74 C80:S80 C86:S86 C92:S92 C98:S98 C104:S104">
    <cfRule type="cellIs" dxfId="758" priority="102" stopIfTrue="1" operator="equal">
      <formula>$U62</formula>
    </cfRule>
  </conditionalFormatting>
  <conditionalFormatting sqref="T74:T77">
    <cfRule type="expression" dxfId="757" priority="101" stopIfTrue="1">
      <formula>AE74</formula>
    </cfRule>
  </conditionalFormatting>
  <conditionalFormatting sqref="T74:T77">
    <cfRule type="expression" dxfId="756" priority="100" stopIfTrue="1">
      <formula>AE74</formula>
    </cfRule>
  </conditionalFormatting>
  <conditionalFormatting sqref="T74:T77">
    <cfRule type="expression" dxfId="755" priority="99" stopIfTrue="1">
      <formula>AE74</formula>
    </cfRule>
  </conditionalFormatting>
  <conditionalFormatting sqref="T80:T83">
    <cfRule type="expression" dxfId="754" priority="98" stopIfTrue="1">
      <formula>AE80</formula>
    </cfRule>
  </conditionalFormatting>
  <conditionalFormatting sqref="T80:T83">
    <cfRule type="expression" dxfId="753" priority="97" stopIfTrue="1">
      <formula>AE80</formula>
    </cfRule>
  </conditionalFormatting>
  <conditionalFormatting sqref="T80:T83">
    <cfRule type="expression" dxfId="752" priority="96" stopIfTrue="1">
      <formula>AE80</formula>
    </cfRule>
  </conditionalFormatting>
  <conditionalFormatting sqref="T86:T89">
    <cfRule type="expression" dxfId="751" priority="95" stopIfTrue="1">
      <formula>AE86</formula>
    </cfRule>
  </conditionalFormatting>
  <conditionalFormatting sqref="T86:T89">
    <cfRule type="expression" dxfId="750" priority="94" stopIfTrue="1">
      <formula>AE86</formula>
    </cfRule>
  </conditionalFormatting>
  <conditionalFormatting sqref="T86:T89">
    <cfRule type="expression" dxfId="749" priority="93" stopIfTrue="1">
      <formula>AE86</formula>
    </cfRule>
  </conditionalFormatting>
  <conditionalFormatting sqref="T92:T95">
    <cfRule type="expression" dxfId="748" priority="92" stopIfTrue="1">
      <formula>AE92</formula>
    </cfRule>
  </conditionalFormatting>
  <conditionalFormatting sqref="T92:T95">
    <cfRule type="expression" dxfId="747" priority="91" stopIfTrue="1">
      <formula>AE92</formula>
    </cfRule>
  </conditionalFormatting>
  <conditionalFormatting sqref="T92:T95">
    <cfRule type="expression" dxfId="746" priority="90" stopIfTrue="1">
      <formula>AE92</formula>
    </cfRule>
  </conditionalFormatting>
  <conditionalFormatting sqref="T98:T101">
    <cfRule type="expression" dxfId="745" priority="89" stopIfTrue="1">
      <formula>AE98</formula>
    </cfRule>
  </conditionalFormatting>
  <conditionalFormatting sqref="T98:T101">
    <cfRule type="expression" dxfId="744" priority="88" stopIfTrue="1">
      <formula>AE98</formula>
    </cfRule>
  </conditionalFormatting>
  <conditionalFormatting sqref="T98:T101">
    <cfRule type="expression" dxfId="743" priority="87" stopIfTrue="1">
      <formula>AE98</formula>
    </cfRule>
  </conditionalFormatting>
  <conditionalFormatting sqref="T104:T107">
    <cfRule type="expression" dxfId="742" priority="86" stopIfTrue="1">
      <formula>AE104</formula>
    </cfRule>
  </conditionalFormatting>
  <conditionalFormatting sqref="T104:T107">
    <cfRule type="expression" dxfId="741" priority="85" stopIfTrue="1">
      <formula>AE104</formula>
    </cfRule>
  </conditionalFormatting>
  <conditionalFormatting sqref="T104:T107">
    <cfRule type="expression" dxfId="740" priority="84" stopIfTrue="1">
      <formula>AE104</formula>
    </cfRule>
  </conditionalFormatting>
  <conditionalFormatting sqref="T110:T113">
    <cfRule type="expression" dxfId="739" priority="83" stopIfTrue="1">
      <formula>AE110</formula>
    </cfRule>
  </conditionalFormatting>
  <conditionalFormatting sqref="T110:T113">
    <cfRule type="expression" dxfId="738" priority="82" stopIfTrue="1">
      <formula>AE110</formula>
    </cfRule>
  </conditionalFormatting>
  <conditionalFormatting sqref="T110:T113">
    <cfRule type="expression" dxfId="737" priority="81" stopIfTrue="1">
      <formula>AE110</formula>
    </cfRule>
  </conditionalFormatting>
  <conditionalFormatting sqref="T116:T119">
    <cfRule type="expression" dxfId="736" priority="80" stopIfTrue="1">
      <formula>AE116</formula>
    </cfRule>
  </conditionalFormatting>
  <conditionalFormatting sqref="T116:T119">
    <cfRule type="expression" dxfId="735" priority="79" stopIfTrue="1">
      <formula>AE116</formula>
    </cfRule>
  </conditionalFormatting>
  <conditionalFormatting sqref="T116:T119">
    <cfRule type="expression" dxfId="734" priority="78" stopIfTrue="1">
      <formula>AE116</formula>
    </cfRule>
  </conditionalFormatting>
  <conditionalFormatting sqref="T122:T125">
    <cfRule type="expression" dxfId="733" priority="77" stopIfTrue="1">
      <formula>AE122</formula>
    </cfRule>
  </conditionalFormatting>
  <conditionalFormatting sqref="T122:T125">
    <cfRule type="expression" dxfId="732" priority="76" stopIfTrue="1">
      <formula>AE122</formula>
    </cfRule>
  </conditionalFormatting>
  <conditionalFormatting sqref="T122:T125">
    <cfRule type="expression" dxfId="731" priority="75" stopIfTrue="1">
      <formula>AE122</formula>
    </cfRule>
  </conditionalFormatting>
  <conditionalFormatting sqref="T128:T131">
    <cfRule type="expression" dxfId="730" priority="74" stopIfTrue="1">
      <formula>AE128</formula>
    </cfRule>
  </conditionalFormatting>
  <conditionalFormatting sqref="T128:T131">
    <cfRule type="expression" dxfId="729" priority="73" stopIfTrue="1">
      <formula>AE128</formula>
    </cfRule>
  </conditionalFormatting>
  <conditionalFormatting sqref="T128:T131">
    <cfRule type="expression" dxfId="728" priority="72" stopIfTrue="1">
      <formula>AE128</formula>
    </cfRule>
  </conditionalFormatting>
  <conditionalFormatting sqref="T134:T137">
    <cfRule type="expression" dxfId="727" priority="71" stopIfTrue="1">
      <formula>AE134</formula>
    </cfRule>
  </conditionalFormatting>
  <conditionalFormatting sqref="T134:T137">
    <cfRule type="expression" dxfId="726" priority="70" stopIfTrue="1">
      <formula>AE134</formula>
    </cfRule>
  </conditionalFormatting>
  <conditionalFormatting sqref="T134:T137">
    <cfRule type="expression" dxfId="725" priority="69" stopIfTrue="1">
      <formula>AE134</formula>
    </cfRule>
  </conditionalFormatting>
  <conditionalFormatting sqref="T140:T143">
    <cfRule type="expression" dxfId="724" priority="68" stopIfTrue="1">
      <formula>AE140</formula>
    </cfRule>
  </conditionalFormatting>
  <conditionalFormatting sqref="T140:T143">
    <cfRule type="expression" dxfId="723" priority="67" stopIfTrue="1">
      <formula>AE140</formula>
    </cfRule>
  </conditionalFormatting>
  <conditionalFormatting sqref="T140:T143">
    <cfRule type="expression" dxfId="722" priority="66" stopIfTrue="1">
      <formula>AE140</formula>
    </cfRule>
  </conditionalFormatting>
  <conditionalFormatting sqref="T146:T149">
    <cfRule type="expression" dxfId="721" priority="65" stopIfTrue="1">
      <formula>AE146</formula>
    </cfRule>
  </conditionalFormatting>
  <conditionalFormatting sqref="T146:T149">
    <cfRule type="expression" dxfId="720" priority="64" stopIfTrue="1">
      <formula>AE146</formula>
    </cfRule>
  </conditionalFormatting>
  <conditionalFormatting sqref="T146:T149">
    <cfRule type="expression" dxfId="719" priority="63" stopIfTrue="1">
      <formula>AE146</formula>
    </cfRule>
  </conditionalFormatting>
  <conditionalFormatting sqref="T152:T155">
    <cfRule type="expression" dxfId="718" priority="62" stopIfTrue="1">
      <formula>AE152</formula>
    </cfRule>
  </conditionalFormatting>
  <conditionalFormatting sqref="T152:T155">
    <cfRule type="expression" dxfId="717" priority="61" stopIfTrue="1">
      <formula>AE152</formula>
    </cfRule>
  </conditionalFormatting>
  <conditionalFormatting sqref="T152:T155">
    <cfRule type="expression" dxfId="716" priority="60" stopIfTrue="1">
      <formula>AE152</formula>
    </cfRule>
  </conditionalFormatting>
  <conditionalFormatting sqref="T122:T125">
    <cfRule type="expression" dxfId="715" priority="59" stopIfTrue="1">
      <formula>AE122</formula>
    </cfRule>
  </conditionalFormatting>
  <conditionalFormatting sqref="T122:T125">
    <cfRule type="expression" dxfId="714" priority="58" stopIfTrue="1">
      <formula>AE122</formula>
    </cfRule>
  </conditionalFormatting>
  <conditionalFormatting sqref="T122:T125">
    <cfRule type="expression" dxfId="713" priority="57" stopIfTrue="1">
      <formula>AE122</formula>
    </cfRule>
  </conditionalFormatting>
  <conditionalFormatting sqref="T128:T131">
    <cfRule type="expression" dxfId="712" priority="56" stopIfTrue="1">
      <formula>AE128</formula>
    </cfRule>
  </conditionalFormatting>
  <conditionalFormatting sqref="T128:T131">
    <cfRule type="expression" dxfId="711" priority="55" stopIfTrue="1">
      <formula>AE128</formula>
    </cfRule>
  </conditionalFormatting>
  <conditionalFormatting sqref="T128:T131">
    <cfRule type="expression" dxfId="710" priority="54" stopIfTrue="1">
      <formula>AE128</formula>
    </cfRule>
  </conditionalFormatting>
  <conditionalFormatting sqref="T134:T137">
    <cfRule type="expression" dxfId="709" priority="53" stopIfTrue="1">
      <formula>AE134</formula>
    </cfRule>
  </conditionalFormatting>
  <conditionalFormatting sqref="T134:T137">
    <cfRule type="expression" dxfId="708" priority="52" stopIfTrue="1">
      <formula>AE134</formula>
    </cfRule>
  </conditionalFormatting>
  <conditionalFormatting sqref="T134:T137">
    <cfRule type="expression" dxfId="707" priority="51" stopIfTrue="1">
      <formula>AE134</formula>
    </cfRule>
  </conditionalFormatting>
  <conditionalFormatting sqref="T140:T143">
    <cfRule type="expression" dxfId="706" priority="50" stopIfTrue="1">
      <formula>AE140</formula>
    </cfRule>
  </conditionalFormatting>
  <conditionalFormatting sqref="T140:T143">
    <cfRule type="expression" dxfId="705" priority="49" stopIfTrue="1">
      <formula>AE140</formula>
    </cfRule>
  </conditionalFormatting>
  <conditionalFormatting sqref="T140:T143">
    <cfRule type="expression" dxfId="704" priority="48" stopIfTrue="1">
      <formula>AE140</formula>
    </cfRule>
  </conditionalFormatting>
  <conditionalFormatting sqref="T146:T149">
    <cfRule type="expression" dxfId="703" priority="47" stopIfTrue="1">
      <formula>AE146</formula>
    </cfRule>
  </conditionalFormatting>
  <conditionalFormatting sqref="T146:T149">
    <cfRule type="expression" dxfId="702" priority="46" stopIfTrue="1">
      <formula>AE146</formula>
    </cfRule>
  </conditionalFormatting>
  <conditionalFormatting sqref="T146:T149">
    <cfRule type="expression" dxfId="701" priority="45" stopIfTrue="1">
      <formula>AE146</formula>
    </cfRule>
  </conditionalFormatting>
  <conditionalFormatting sqref="T152:T155">
    <cfRule type="expression" dxfId="700" priority="44" stopIfTrue="1">
      <formula>AE152</formula>
    </cfRule>
  </conditionalFormatting>
  <conditionalFormatting sqref="T152:T155">
    <cfRule type="expression" dxfId="699" priority="43" stopIfTrue="1">
      <formula>AE152</formula>
    </cfRule>
  </conditionalFormatting>
  <conditionalFormatting sqref="T152:T155">
    <cfRule type="expression" dxfId="698" priority="42" stopIfTrue="1">
      <formula>AE152</formula>
    </cfRule>
  </conditionalFormatting>
  <conditionalFormatting sqref="K8:L8">
    <cfRule type="cellIs" dxfId="697" priority="41" stopIfTrue="1" operator="equal">
      <formula>$U8</formula>
    </cfRule>
  </conditionalFormatting>
  <conditionalFormatting sqref="K14:L14">
    <cfRule type="cellIs" dxfId="696" priority="40" stopIfTrue="1" operator="equal">
      <formula>$U14</formula>
    </cfRule>
  </conditionalFormatting>
  <conditionalFormatting sqref="K20:L20">
    <cfRule type="cellIs" dxfId="695" priority="39" stopIfTrue="1" operator="equal">
      <formula>$U20</formula>
    </cfRule>
  </conditionalFormatting>
  <conditionalFormatting sqref="K26:L26">
    <cfRule type="cellIs" dxfId="694" priority="38" stopIfTrue="1" operator="equal">
      <formula>$U26</formula>
    </cfRule>
  </conditionalFormatting>
  <conditionalFormatting sqref="K32:L32">
    <cfRule type="cellIs" dxfId="693" priority="37" stopIfTrue="1" operator="equal">
      <formula>$U32</formula>
    </cfRule>
  </conditionalFormatting>
  <conditionalFormatting sqref="K38:L38">
    <cfRule type="cellIs" dxfId="692" priority="36" stopIfTrue="1" operator="equal">
      <formula>$U38</formula>
    </cfRule>
  </conditionalFormatting>
  <conditionalFormatting sqref="K104:L104">
    <cfRule type="cellIs" dxfId="691" priority="35" stopIfTrue="1" operator="equal">
      <formula>$U104</formula>
    </cfRule>
  </conditionalFormatting>
  <conditionalFormatting sqref="K170:L170">
    <cfRule type="cellIs" dxfId="690" priority="34" stopIfTrue="1" operator="equal">
      <formula>$U170</formula>
    </cfRule>
  </conditionalFormatting>
  <conditionalFormatting sqref="K176:L176">
    <cfRule type="cellIs" dxfId="689" priority="33" stopIfTrue="1" operator="equal">
      <formula>$U176</formula>
    </cfRule>
  </conditionalFormatting>
  <conditionalFormatting sqref="K182:L182">
    <cfRule type="cellIs" dxfId="688" priority="32" stopIfTrue="1" operator="equal">
      <formula>$U182</formula>
    </cfRule>
  </conditionalFormatting>
  <conditionalFormatting sqref="Q14:S14">
    <cfRule type="cellIs" dxfId="687" priority="31" stopIfTrue="1" operator="equal">
      <formula>$U14</formula>
    </cfRule>
  </conditionalFormatting>
  <conditionalFormatting sqref="Q26:S26">
    <cfRule type="cellIs" dxfId="686" priority="30" stopIfTrue="1" operator="equal">
      <formula>$U26</formula>
    </cfRule>
  </conditionalFormatting>
  <conditionalFormatting sqref="Q32:S32">
    <cfRule type="cellIs" dxfId="685" priority="29" stopIfTrue="1" operator="equal">
      <formula>$U32</formula>
    </cfRule>
  </conditionalFormatting>
  <conditionalFormatting sqref="Q38:S38">
    <cfRule type="cellIs" dxfId="684" priority="28" stopIfTrue="1" operator="equal">
      <formula>$U38</formula>
    </cfRule>
  </conditionalFormatting>
  <conditionalFormatting sqref="Q44:S44">
    <cfRule type="cellIs" dxfId="683" priority="27" stopIfTrue="1" operator="equal">
      <formula>$U44</formula>
    </cfRule>
  </conditionalFormatting>
  <conditionalFormatting sqref="Q50:S50">
    <cfRule type="cellIs" dxfId="682" priority="26" stopIfTrue="1" operator="equal">
      <formula>$U50</formula>
    </cfRule>
  </conditionalFormatting>
  <conditionalFormatting sqref="Q56:S56">
    <cfRule type="cellIs" dxfId="681" priority="25" stopIfTrue="1" operator="equal">
      <formula>$U56</formula>
    </cfRule>
  </conditionalFormatting>
  <conditionalFormatting sqref="Q62:S62">
    <cfRule type="cellIs" dxfId="680" priority="24" stopIfTrue="1" operator="equal">
      <formula>$U62</formula>
    </cfRule>
  </conditionalFormatting>
  <conditionalFormatting sqref="Q68:S68">
    <cfRule type="cellIs" dxfId="679" priority="23" stopIfTrue="1" operator="equal">
      <formula>$U68</formula>
    </cfRule>
  </conditionalFormatting>
  <conditionalFormatting sqref="Q74:S74">
    <cfRule type="cellIs" dxfId="678" priority="22" stopIfTrue="1" operator="equal">
      <formula>$U74</formula>
    </cfRule>
  </conditionalFormatting>
  <conditionalFormatting sqref="Q80:S80">
    <cfRule type="cellIs" dxfId="677" priority="21" stopIfTrue="1" operator="equal">
      <formula>$U80</formula>
    </cfRule>
  </conditionalFormatting>
  <conditionalFormatting sqref="Q86:S86">
    <cfRule type="cellIs" dxfId="676" priority="20" stopIfTrue="1" operator="equal">
      <formula>$U86</formula>
    </cfRule>
  </conditionalFormatting>
  <conditionalFormatting sqref="Q98:S98">
    <cfRule type="cellIs" dxfId="675" priority="19" stopIfTrue="1" operator="equal">
      <formula>$U98</formula>
    </cfRule>
  </conditionalFormatting>
  <conditionalFormatting sqref="Q110:S110">
    <cfRule type="cellIs" dxfId="674" priority="18" stopIfTrue="1" operator="equal">
      <formula>$U110</formula>
    </cfRule>
  </conditionalFormatting>
  <conditionalFormatting sqref="Q116:S116">
    <cfRule type="cellIs" dxfId="673" priority="17" stopIfTrue="1" operator="equal">
      <formula>$U116</formula>
    </cfRule>
  </conditionalFormatting>
  <conditionalFormatting sqref="Q122:S122">
    <cfRule type="cellIs" dxfId="672" priority="16" stopIfTrue="1" operator="equal">
      <formula>$U122</formula>
    </cfRule>
  </conditionalFormatting>
  <conditionalFormatting sqref="Q128:S128">
    <cfRule type="cellIs" dxfId="671" priority="15" stopIfTrue="1" operator="equal">
      <formula>$U128</formula>
    </cfRule>
  </conditionalFormatting>
  <conditionalFormatting sqref="Q134:S134">
    <cfRule type="cellIs" dxfId="670" priority="14" stopIfTrue="1" operator="equal">
      <formula>$U134</formula>
    </cfRule>
  </conditionalFormatting>
  <conditionalFormatting sqref="Q140:S140">
    <cfRule type="cellIs" dxfId="669" priority="13" stopIfTrue="1" operator="equal">
      <formula>$U140</formula>
    </cfRule>
  </conditionalFormatting>
  <conditionalFormatting sqref="Q146:S146">
    <cfRule type="cellIs" dxfId="668" priority="12" stopIfTrue="1" operator="equal">
      <formula>$U146</formula>
    </cfRule>
  </conditionalFormatting>
  <conditionalFormatting sqref="Q152:S152">
    <cfRule type="cellIs" dxfId="667" priority="11" stopIfTrue="1" operator="equal">
      <formula>$U152</formula>
    </cfRule>
  </conditionalFormatting>
  <conditionalFormatting sqref="Q158:S158">
    <cfRule type="cellIs" dxfId="666" priority="10" stopIfTrue="1" operator="equal">
      <formula>$U158</formula>
    </cfRule>
  </conditionalFormatting>
  <conditionalFormatting sqref="Q164:S164">
    <cfRule type="cellIs" dxfId="665" priority="9" stopIfTrue="1" operator="equal">
      <formula>$U164</formula>
    </cfRule>
  </conditionalFormatting>
  <conditionalFormatting sqref="Q170:S170">
    <cfRule type="cellIs" dxfId="664" priority="8" stopIfTrue="1" operator="equal">
      <formula>$U170</formula>
    </cfRule>
  </conditionalFormatting>
  <conditionalFormatting sqref="Q182:S182">
    <cfRule type="cellIs" dxfId="663" priority="7" stopIfTrue="1" operator="equal">
      <formula>$U182</formula>
    </cfRule>
  </conditionalFormatting>
  <conditionalFormatting sqref="O8:P8">
    <cfRule type="cellIs" dxfId="662" priority="6" stopIfTrue="1" operator="equal">
      <formula>$U8</formula>
    </cfRule>
  </conditionalFormatting>
  <conditionalFormatting sqref="O8:Q8">
    <cfRule type="cellIs" dxfId="661" priority="5" stopIfTrue="1" operator="equal">
      <formula>$U8</formula>
    </cfRule>
  </conditionalFormatting>
  <conditionalFormatting sqref="O20:Q20">
    <cfRule type="cellIs" dxfId="660" priority="4" stopIfTrue="1" operator="equal">
      <formula>$U20</formula>
    </cfRule>
  </conditionalFormatting>
  <conditionalFormatting sqref="O92:Q92">
    <cfRule type="cellIs" dxfId="659" priority="3" stopIfTrue="1" operator="equal">
      <formula>$U92</formula>
    </cfRule>
  </conditionalFormatting>
  <conditionalFormatting sqref="O104:Q104">
    <cfRule type="cellIs" dxfId="658" priority="2" stopIfTrue="1" operator="equal">
      <formula>$U104</formula>
    </cfRule>
  </conditionalFormatting>
  <conditionalFormatting sqref="O176:Q176">
    <cfRule type="cellIs" dxfId="657" priority="1" stopIfTrue="1" operator="equal">
      <formula>$U176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7" manualBreakCount="7">
    <brk id="29" max="19" man="1"/>
    <brk id="53" max="19" man="1"/>
    <brk id="77" max="19" man="1"/>
    <brk id="101" max="19" man="1"/>
    <brk id="125" max="19" man="1"/>
    <brk id="149" max="19" man="1"/>
    <brk id="173" max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5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47" customWidth="1"/>
    <col min="2" max="2" width="7.7109375" style="47" customWidth="1"/>
    <col min="3" max="20" width="6.28515625" style="47" customWidth="1"/>
    <col min="21" max="21" width="11.7109375" style="47" customWidth="1"/>
    <col min="22" max="22" width="6.7109375" style="47" customWidth="1"/>
    <col min="23" max="16384" width="9.140625" style="47"/>
  </cols>
  <sheetData>
    <row r="1" spans="1:25" ht="21.95" customHeight="1" x14ac:dyDescent="0.2">
      <c r="A1" s="19" t="s">
        <v>15</v>
      </c>
      <c r="B1" s="42"/>
      <c r="C1" s="42"/>
      <c r="D1" s="42"/>
      <c r="E1" s="42"/>
      <c r="F1" s="43"/>
      <c r="G1" s="43"/>
      <c r="H1" s="43"/>
      <c r="I1" s="43"/>
      <c r="J1" s="43"/>
      <c r="K1" s="44"/>
      <c r="L1" s="65" t="s">
        <v>57</v>
      </c>
      <c r="M1" s="20"/>
      <c r="N1" s="20"/>
      <c r="O1" s="20"/>
      <c r="P1" s="20"/>
      <c r="Q1" s="20"/>
      <c r="R1" s="20"/>
      <c r="S1" s="20"/>
      <c r="T1" s="45"/>
      <c r="U1" s="46"/>
    </row>
    <row r="2" spans="1:25" ht="5.0999999999999996" customHeight="1" thickBot="1" x14ac:dyDescent="0.25">
      <c r="A2" s="21"/>
      <c r="B2" s="48"/>
      <c r="C2" s="48"/>
      <c r="D2" s="48"/>
      <c r="E2" s="48"/>
      <c r="F2" s="49"/>
      <c r="G2" s="49"/>
      <c r="H2" s="49"/>
      <c r="I2" s="49"/>
      <c r="J2" s="49"/>
      <c r="K2" s="50"/>
      <c r="L2" s="49"/>
      <c r="M2" s="1"/>
      <c r="N2" s="1"/>
      <c r="O2" s="1"/>
      <c r="P2" s="1"/>
      <c r="Q2" s="48"/>
      <c r="R2" s="48"/>
      <c r="S2" s="48"/>
      <c r="T2" s="48"/>
      <c r="U2" s="51"/>
    </row>
    <row r="3" spans="1:25" ht="21.95" customHeight="1" thickBot="1" x14ac:dyDescent="0.25">
      <c r="A3" s="21" t="s">
        <v>0</v>
      </c>
      <c r="B3" s="24">
        <v>12</v>
      </c>
      <c r="C3" s="113" t="s">
        <v>20</v>
      </c>
      <c r="D3" s="113"/>
      <c r="E3" s="113"/>
      <c r="F3" s="113"/>
      <c r="G3" s="113"/>
      <c r="H3" s="113"/>
      <c r="I3" s="113"/>
      <c r="J3" s="113"/>
      <c r="K3" s="50"/>
      <c r="L3" s="116" t="s">
        <v>37</v>
      </c>
      <c r="M3" s="1"/>
      <c r="N3" s="1"/>
      <c r="O3" s="1"/>
      <c r="P3" s="1"/>
      <c r="Q3" s="48"/>
      <c r="R3" s="48"/>
      <c r="S3" s="48"/>
      <c r="T3" s="48"/>
      <c r="U3" s="51"/>
    </row>
    <row r="4" spans="1:25" ht="5.0999999999999996" customHeight="1" thickBot="1" x14ac:dyDescent="0.3">
      <c r="A4" s="25"/>
      <c r="B4" s="26"/>
      <c r="C4" s="27"/>
      <c r="D4" s="27"/>
      <c r="E4" s="27"/>
      <c r="F4" s="52"/>
      <c r="G4" s="52"/>
      <c r="H4" s="52"/>
      <c r="I4" s="52"/>
      <c r="J4" s="52"/>
      <c r="K4" s="28"/>
      <c r="L4" s="26"/>
      <c r="M4" s="26"/>
      <c r="N4" s="26"/>
      <c r="O4" s="26"/>
      <c r="P4" s="26"/>
      <c r="Q4" s="53"/>
      <c r="R4" s="53"/>
      <c r="S4" s="53"/>
      <c r="T4" s="53"/>
      <c r="U4" s="54"/>
    </row>
    <row r="5" spans="1:25" s="66" customFormat="1" ht="114.95" customHeight="1" thickBot="1" x14ac:dyDescent="0.25">
      <c r="A5" s="30" t="s">
        <v>2</v>
      </c>
      <c r="B5" s="30" t="s">
        <v>3</v>
      </c>
      <c r="C5" s="87" t="s">
        <v>32</v>
      </c>
      <c r="D5" s="87" t="s">
        <v>36</v>
      </c>
      <c r="E5" s="87" t="s">
        <v>47</v>
      </c>
      <c r="F5" s="87" t="s">
        <v>38</v>
      </c>
      <c r="G5" s="120" t="s">
        <v>59</v>
      </c>
      <c r="H5" s="91" t="s">
        <v>39</v>
      </c>
      <c r="I5" s="115" t="s">
        <v>40</v>
      </c>
      <c r="J5" s="121" t="s">
        <v>41</v>
      </c>
      <c r="K5" s="90" t="s">
        <v>28</v>
      </c>
      <c r="L5" s="115" t="s">
        <v>42</v>
      </c>
      <c r="M5" s="118" t="s">
        <v>43</v>
      </c>
      <c r="N5" s="118" t="s">
        <v>44</v>
      </c>
      <c r="O5" s="115" t="s">
        <v>48</v>
      </c>
      <c r="P5" s="115" t="s">
        <v>45</v>
      </c>
      <c r="Q5" s="115" t="s">
        <v>24</v>
      </c>
      <c r="R5" s="118" t="s">
        <v>46</v>
      </c>
      <c r="S5" s="115" t="s">
        <v>18</v>
      </c>
      <c r="T5" s="115" t="s">
        <v>16</v>
      </c>
      <c r="U5" s="30" t="s">
        <v>14</v>
      </c>
      <c r="V5" s="16" t="s">
        <v>4</v>
      </c>
    </row>
    <row r="6" spans="1:25" s="56" customFormat="1" ht="15.6" customHeight="1" x14ac:dyDescent="0.15">
      <c r="A6" s="135"/>
      <c r="B6" s="31" t="s">
        <v>5</v>
      </c>
      <c r="C6" s="32"/>
      <c r="D6" s="84" t="s">
        <v>50</v>
      </c>
      <c r="E6" s="122" t="s">
        <v>50</v>
      </c>
      <c r="F6" s="123" t="s">
        <v>50</v>
      </c>
      <c r="G6" s="117"/>
      <c r="H6" s="95">
        <v>0</v>
      </c>
      <c r="I6" s="94">
        <v>0</v>
      </c>
      <c r="J6" s="94">
        <v>0</v>
      </c>
      <c r="K6" s="93" t="s">
        <v>50</v>
      </c>
      <c r="L6" s="94">
        <v>1</v>
      </c>
      <c r="M6" s="124">
        <v>0</v>
      </c>
      <c r="N6" s="29">
        <v>0</v>
      </c>
      <c r="O6" s="29">
        <v>0</v>
      </c>
      <c r="P6" s="29">
        <v>0</v>
      </c>
      <c r="Q6" s="29">
        <v>1</v>
      </c>
      <c r="R6" s="29">
        <v>1</v>
      </c>
      <c r="S6" s="29">
        <v>5</v>
      </c>
      <c r="T6" s="36">
        <v>16</v>
      </c>
      <c r="U6" s="37" t="s">
        <v>6</v>
      </c>
      <c r="V6" s="55"/>
      <c r="W6" s="59"/>
      <c r="X6" s="59"/>
      <c r="Y6" s="59"/>
    </row>
    <row r="7" spans="1:25" s="56" customFormat="1" ht="15.6" customHeight="1" x14ac:dyDescent="0.2">
      <c r="A7" s="133">
        <v>5.28</v>
      </c>
      <c r="B7" s="34" t="s">
        <v>7</v>
      </c>
      <c r="C7" s="119" t="s">
        <v>50</v>
      </c>
      <c r="D7" s="85" t="s">
        <v>50</v>
      </c>
      <c r="E7" s="125" t="s">
        <v>50</v>
      </c>
      <c r="F7" s="126" t="s">
        <v>50</v>
      </c>
      <c r="G7" s="100">
        <v>9</v>
      </c>
      <c r="H7" s="100">
        <v>0</v>
      </c>
      <c r="I7" s="99">
        <v>0</v>
      </c>
      <c r="J7" s="99">
        <v>0</v>
      </c>
      <c r="K7" s="98" t="s">
        <v>50</v>
      </c>
      <c r="L7" s="99">
        <v>0</v>
      </c>
      <c r="M7" s="127">
        <v>1</v>
      </c>
      <c r="N7" s="4">
        <v>3</v>
      </c>
      <c r="O7" s="4">
        <v>6</v>
      </c>
      <c r="P7" s="4">
        <v>3</v>
      </c>
      <c r="Q7" s="4">
        <v>1</v>
      </c>
      <c r="R7" s="4">
        <v>1</v>
      </c>
      <c r="S7" s="4">
        <v>0</v>
      </c>
      <c r="T7" s="22"/>
      <c r="U7" s="38">
        <f>SUM(C7:S7)</f>
        <v>24</v>
      </c>
      <c r="V7" s="17"/>
      <c r="W7" s="59"/>
      <c r="X7" s="59"/>
      <c r="Y7" s="59"/>
    </row>
    <row r="8" spans="1:25" s="56" customFormat="1" ht="15.6" customHeight="1" x14ac:dyDescent="0.2">
      <c r="A8" s="150" t="s">
        <v>49</v>
      </c>
      <c r="B8" s="34" t="s">
        <v>8</v>
      </c>
      <c r="C8" s="119" t="s">
        <v>50</v>
      </c>
      <c r="D8" s="86" t="s">
        <v>50</v>
      </c>
      <c r="E8" s="128" t="s">
        <v>50</v>
      </c>
      <c r="F8" s="129" t="s">
        <v>50</v>
      </c>
      <c r="G8" s="105">
        <f>G7</f>
        <v>9</v>
      </c>
      <c r="H8" s="105">
        <f t="shared" ref="H8:Q8" si="0">G8-H6+H7</f>
        <v>9</v>
      </c>
      <c r="I8" s="104">
        <f t="shared" si="0"/>
        <v>9</v>
      </c>
      <c r="J8" s="104">
        <f t="shared" si="0"/>
        <v>9</v>
      </c>
      <c r="K8" s="103" t="s">
        <v>50</v>
      </c>
      <c r="L8" s="104">
        <f>J8-L6+L7</f>
        <v>8</v>
      </c>
      <c r="M8" s="130">
        <f t="shared" si="0"/>
        <v>9</v>
      </c>
      <c r="N8" s="5">
        <f t="shared" si="0"/>
        <v>12</v>
      </c>
      <c r="O8" s="5">
        <f t="shared" si="0"/>
        <v>18</v>
      </c>
      <c r="P8" s="5">
        <f t="shared" si="0"/>
        <v>21</v>
      </c>
      <c r="Q8" s="5">
        <f t="shared" si="0"/>
        <v>21</v>
      </c>
      <c r="R8" s="5">
        <f t="shared" ref="R8:S8" si="1">Q8-R6+R7</f>
        <v>21</v>
      </c>
      <c r="S8" s="5">
        <f t="shared" si="1"/>
        <v>16</v>
      </c>
      <c r="T8" s="39">
        <f>S8-T6</f>
        <v>0</v>
      </c>
      <c r="U8" s="40"/>
      <c r="V8" s="3">
        <f>MAX(C8:T8)</f>
        <v>21</v>
      </c>
      <c r="W8" s="59"/>
      <c r="X8" s="59"/>
      <c r="Y8" s="59"/>
    </row>
    <row r="9" spans="1:25" s="56" customFormat="1" ht="15.6" customHeight="1" x14ac:dyDescent="0.2">
      <c r="A9" s="151"/>
      <c r="B9" s="34" t="s">
        <v>9</v>
      </c>
      <c r="C9" s="143"/>
      <c r="D9" s="144"/>
      <c r="E9" s="144"/>
      <c r="F9" s="145"/>
      <c r="G9" s="145"/>
      <c r="H9" s="145"/>
      <c r="I9" s="145"/>
      <c r="J9" s="145"/>
      <c r="K9" s="131" t="s">
        <v>50</v>
      </c>
      <c r="L9" s="145"/>
      <c r="M9" s="145"/>
      <c r="N9" s="144"/>
      <c r="O9" s="7">
        <v>5.38</v>
      </c>
      <c r="P9" s="144"/>
      <c r="Q9" s="7">
        <v>5.44</v>
      </c>
      <c r="R9" s="144"/>
      <c r="S9" s="145"/>
      <c r="T9" s="146">
        <v>5.49</v>
      </c>
      <c r="U9" s="41">
        <f>49-28</f>
        <v>21</v>
      </c>
      <c r="V9" s="17"/>
      <c r="W9" s="59"/>
      <c r="X9" s="59"/>
      <c r="Y9" s="59"/>
    </row>
    <row r="10" spans="1:25" s="56" customFormat="1" ht="15.6" customHeight="1" x14ac:dyDescent="0.2">
      <c r="A10" s="152"/>
      <c r="B10" s="35" t="s">
        <v>10</v>
      </c>
      <c r="C10" s="147" t="s">
        <v>50</v>
      </c>
      <c r="D10" s="148"/>
      <c r="E10" s="148"/>
      <c r="F10" s="148"/>
      <c r="G10" s="149">
        <v>5.28</v>
      </c>
      <c r="H10" s="145"/>
      <c r="I10" s="148"/>
      <c r="J10" s="148"/>
      <c r="K10" s="109" t="s">
        <v>50</v>
      </c>
      <c r="L10" s="148"/>
      <c r="M10" s="148"/>
      <c r="N10" s="148"/>
      <c r="O10" s="8">
        <v>5.39</v>
      </c>
      <c r="P10" s="148"/>
      <c r="Q10" s="8">
        <f>Q9</f>
        <v>5.44</v>
      </c>
      <c r="R10" s="148"/>
      <c r="S10" s="148"/>
      <c r="T10" s="142"/>
      <c r="U10" s="40"/>
      <c r="V10" s="18"/>
      <c r="W10" s="59"/>
      <c r="X10" s="59"/>
      <c r="Y10" s="59"/>
    </row>
    <row r="11" spans="1:25" s="56" customFormat="1" ht="15.6" customHeight="1" thickBot="1" x14ac:dyDescent="0.25">
      <c r="A11" s="134">
        <v>523</v>
      </c>
      <c r="B11" s="61" t="s">
        <v>11</v>
      </c>
      <c r="C11" s="68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3"/>
      <c r="U11" s="64"/>
      <c r="V11" s="3"/>
      <c r="W11" s="59"/>
      <c r="X11" s="59"/>
      <c r="Y11" s="59"/>
    </row>
    <row r="12" spans="1:25" ht="15.6" customHeight="1" x14ac:dyDescent="0.2">
      <c r="A12" s="135"/>
      <c r="B12" s="31" t="s">
        <v>5</v>
      </c>
      <c r="C12" s="32"/>
      <c r="D12" s="84">
        <v>0</v>
      </c>
      <c r="E12" s="122">
        <v>0</v>
      </c>
      <c r="F12" s="123">
        <v>0</v>
      </c>
      <c r="G12" s="145"/>
      <c r="H12" s="95" t="s">
        <v>50</v>
      </c>
      <c r="I12" s="94">
        <v>2</v>
      </c>
      <c r="J12" s="94">
        <v>2</v>
      </c>
      <c r="K12" s="93" t="s">
        <v>50</v>
      </c>
      <c r="L12" s="94">
        <v>0</v>
      </c>
      <c r="M12" s="124">
        <v>0</v>
      </c>
      <c r="N12" s="29">
        <v>0</v>
      </c>
      <c r="O12" s="29">
        <v>4</v>
      </c>
      <c r="P12" s="29">
        <v>0</v>
      </c>
      <c r="Q12" s="29">
        <v>0</v>
      </c>
      <c r="R12" s="29">
        <v>3</v>
      </c>
      <c r="S12" s="29">
        <v>1</v>
      </c>
      <c r="T12" s="36">
        <v>6</v>
      </c>
      <c r="U12" s="37" t="s">
        <v>6</v>
      </c>
      <c r="V12" s="55"/>
      <c r="W12" s="59"/>
      <c r="X12" s="59"/>
      <c r="Y12" s="59"/>
    </row>
    <row r="13" spans="1:25" ht="15.6" customHeight="1" x14ac:dyDescent="0.2">
      <c r="A13" s="133">
        <v>6.03</v>
      </c>
      <c r="B13" s="34" t="s">
        <v>7</v>
      </c>
      <c r="C13" s="119">
        <v>1</v>
      </c>
      <c r="D13" s="85">
        <v>1</v>
      </c>
      <c r="E13" s="125">
        <v>8</v>
      </c>
      <c r="F13" s="126">
        <v>1</v>
      </c>
      <c r="G13" s="100" t="s">
        <v>50</v>
      </c>
      <c r="H13" s="100" t="s">
        <v>50</v>
      </c>
      <c r="I13" s="99">
        <v>2</v>
      </c>
      <c r="J13" s="99">
        <v>2</v>
      </c>
      <c r="K13" s="98" t="s">
        <v>50</v>
      </c>
      <c r="L13" s="99">
        <v>0</v>
      </c>
      <c r="M13" s="127">
        <v>1</v>
      </c>
      <c r="N13" s="4">
        <v>2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22"/>
      <c r="U13" s="38">
        <f>SUM(C13:S13)</f>
        <v>18</v>
      </c>
      <c r="V13" s="17"/>
      <c r="W13" s="59"/>
      <c r="X13" s="59"/>
      <c r="Y13" s="59"/>
    </row>
    <row r="14" spans="1:25" ht="15.6" customHeight="1" x14ac:dyDescent="0.2">
      <c r="A14" s="150" t="s">
        <v>51</v>
      </c>
      <c r="B14" s="34" t="s">
        <v>8</v>
      </c>
      <c r="C14" s="119">
        <f>C13</f>
        <v>1</v>
      </c>
      <c r="D14" s="86">
        <f t="shared" ref="D14" si="2">C14-D12+D13</f>
        <v>2</v>
      </c>
      <c r="E14" s="128">
        <f>D14-E12+E13</f>
        <v>10</v>
      </c>
      <c r="F14" s="129">
        <f>E14-F12+F13</f>
        <v>11</v>
      </c>
      <c r="G14" s="105" t="s">
        <v>50</v>
      </c>
      <c r="H14" s="105" t="s">
        <v>50</v>
      </c>
      <c r="I14" s="104">
        <f>F14-I12+I13</f>
        <v>11</v>
      </c>
      <c r="J14" s="104">
        <f t="shared" ref="J14:S14" si="3">I14-J12+J13</f>
        <v>11</v>
      </c>
      <c r="K14" s="103" t="s">
        <v>50</v>
      </c>
      <c r="L14" s="104">
        <f>J14-L12+L13</f>
        <v>11</v>
      </c>
      <c r="M14" s="130">
        <f t="shared" si="3"/>
        <v>12</v>
      </c>
      <c r="N14" s="5">
        <f t="shared" si="3"/>
        <v>14</v>
      </c>
      <c r="O14" s="5">
        <f t="shared" si="3"/>
        <v>10</v>
      </c>
      <c r="P14" s="5">
        <f t="shared" si="3"/>
        <v>10</v>
      </c>
      <c r="Q14" s="5">
        <f t="shared" si="3"/>
        <v>10</v>
      </c>
      <c r="R14" s="5">
        <f t="shared" si="3"/>
        <v>7</v>
      </c>
      <c r="S14" s="5">
        <f t="shared" si="3"/>
        <v>6</v>
      </c>
      <c r="T14" s="39">
        <f>S14-T12</f>
        <v>0</v>
      </c>
      <c r="U14" s="40"/>
      <c r="V14" s="3">
        <f>MAX(C14:T14)</f>
        <v>14</v>
      </c>
      <c r="W14" s="59"/>
      <c r="X14" s="59"/>
      <c r="Y14" s="59"/>
    </row>
    <row r="15" spans="1:25" ht="15.6" customHeight="1" x14ac:dyDescent="0.2">
      <c r="A15" s="151"/>
      <c r="B15" s="34" t="s">
        <v>9</v>
      </c>
      <c r="C15" s="143"/>
      <c r="D15" s="144"/>
      <c r="E15" s="144"/>
      <c r="F15" s="145"/>
      <c r="G15" s="145"/>
      <c r="H15" s="145"/>
      <c r="I15" s="145"/>
      <c r="J15" s="145"/>
      <c r="K15" s="131" t="s">
        <v>50</v>
      </c>
      <c r="L15" s="145"/>
      <c r="M15" s="145"/>
      <c r="N15" s="144"/>
      <c r="O15" s="7">
        <v>6.18</v>
      </c>
      <c r="P15" s="144"/>
      <c r="Q15" s="7">
        <v>6.23</v>
      </c>
      <c r="R15" s="144"/>
      <c r="S15" s="145"/>
      <c r="T15" s="146">
        <v>6.27</v>
      </c>
      <c r="U15" s="41">
        <v>24</v>
      </c>
      <c r="V15" s="17"/>
      <c r="W15" s="59"/>
      <c r="X15" s="59"/>
      <c r="Y15" s="59"/>
    </row>
    <row r="16" spans="1:25" ht="15.6" customHeight="1" x14ac:dyDescent="0.2">
      <c r="A16" s="152"/>
      <c r="B16" s="35" t="s">
        <v>10</v>
      </c>
      <c r="C16" s="147">
        <v>6.03</v>
      </c>
      <c r="D16" s="148"/>
      <c r="E16" s="148"/>
      <c r="F16" s="148"/>
      <c r="G16" s="149" t="s">
        <v>50</v>
      </c>
      <c r="H16" s="145"/>
      <c r="I16" s="148"/>
      <c r="J16" s="148"/>
      <c r="K16" s="109" t="s">
        <v>50</v>
      </c>
      <c r="L16" s="148"/>
      <c r="M16" s="148"/>
      <c r="N16" s="148"/>
      <c r="O16" s="8">
        <f>O15</f>
        <v>6.18</v>
      </c>
      <c r="P16" s="148"/>
      <c r="Q16" s="8">
        <f>Q15</f>
        <v>6.23</v>
      </c>
      <c r="R16" s="148"/>
      <c r="S16" s="148"/>
      <c r="T16" s="142"/>
      <c r="U16" s="40"/>
      <c r="V16" s="18"/>
      <c r="W16" s="59"/>
      <c r="X16" s="59"/>
      <c r="Y16" s="59"/>
    </row>
    <row r="17" spans="1:25" ht="15.6" customHeight="1" thickBot="1" x14ac:dyDescent="0.25">
      <c r="A17" s="134">
        <v>531</v>
      </c>
      <c r="B17" s="61" t="s">
        <v>11</v>
      </c>
      <c r="C17" s="68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3"/>
      <c r="U17" s="64"/>
      <c r="V17" s="3"/>
      <c r="W17" s="59"/>
      <c r="X17" s="59"/>
      <c r="Y17" s="59"/>
    </row>
    <row r="18" spans="1:25" ht="15.6" customHeight="1" x14ac:dyDescent="0.2">
      <c r="A18" s="135"/>
      <c r="B18" s="31" t="s">
        <v>5</v>
      </c>
      <c r="C18" s="32"/>
      <c r="D18" s="84" t="s">
        <v>50</v>
      </c>
      <c r="E18" s="122" t="s">
        <v>50</v>
      </c>
      <c r="F18" s="123" t="s">
        <v>50</v>
      </c>
      <c r="G18" s="145"/>
      <c r="H18" s="95">
        <v>0</v>
      </c>
      <c r="I18" s="94">
        <v>0</v>
      </c>
      <c r="J18" s="94">
        <v>0</v>
      </c>
      <c r="K18" s="93" t="s">
        <v>50</v>
      </c>
      <c r="L18" s="94">
        <v>1</v>
      </c>
      <c r="M18" s="124">
        <v>0</v>
      </c>
      <c r="N18" s="29">
        <v>2</v>
      </c>
      <c r="O18" s="29">
        <v>3</v>
      </c>
      <c r="P18" s="29">
        <v>0</v>
      </c>
      <c r="Q18" s="29">
        <v>0</v>
      </c>
      <c r="R18" s="29">
        <v>2</v>
      </c>
      <c r="S18" s="29">
        <v>2</v>
      </c>
      <c r="T18" s="36">
        <v>8</v>
      </c>
      <c r="U18" s="37" t="s">
        <v>6</v>
      </c>
      <c r="V18" s="55"/>
      <c r="W18" s="59"/>
      <c r="X18" s="59"/>
      <c r="Y18" s="59"/>
    </row>
    <row r="19" spans="1:25" ht="15.6" customHeight="1" x14ac:dyDescent="0.2">
      <c r="A19" s="133">
        <v>6.32</v>
      </c>
      <c r="B19" s="34" t="s">
        <v>7</v>
      </c>
      <c r="C19" s="119" t="s">
        <v>50</v>
      </c>
      <c r="D19" s="85" t="s">
        <v>50</v>
      </c>
      <c r="E19" s="125" t="s">
        <v>50</v>
      </c>
      <c r="F19" s="126" t="s">
        <v>50</v>
      </c>
      <c r="G19" s="100">
        <v>5</v>
      </c>
      <c r="H19" s="100">
        <v>0</v>
      </c>
      <c r="I19" s="99">
        <v>0</v>
      </c>
      <c r="J19" s="99">
        <v>0</v>
      </c>
      <c r="K19" s="98" t="s">
        <v>50</v>
      </c>
      <c r="L19" s="99">
        <v>0</v>
      </c>
      <c r="M19" s="127">
        <v>2</v>
      </c>
      <c r="N19" s="4">
        <v>7</v>
      </c>
      <c r="O19" s="4">
        <v>1</v>
      </c>
      <c r="P19" s="4">
        <v>2</v>
      </c>
      <c r="Q19" s="4">
        <v>0</v>
      </c>
      <c r="R19" s="4">
        <v>0</v>
      </c>
      <c r="S19" s="4">
        <v>1</v>
      </c>
      <c r="T19" s="22"/>
      <c r="U19" s="38">
        <f>SUM(C19:S19)</f>
        <v>18</v>
      </c>
      <c r="V19" s="17"/>
      <c r="W19" s="59"/>
      <c r="X19" s="59"/>
      <c r="Y19" s="59"/>
    </row>
    <row r="20" spans="1:25" ht="15.6" customHeight="1" x14ac:dyDescent="0.2">
      <c r="A20" s="150" t="s">
        <v>49</v>
      </c>
      <c r="B20" s="34" t="s">
        <v>8</v>
      </c>
      <c r="C20" s="119" t="s">
        <v>50</v>
      </c>
      <c r="D20" s="86" t="s">
        <v>50</v>
      </c>
      <c r="E20" s="128" t="s">
        <v>50</v>
      </c>
      <c r="F20" s="129" t="s">
        <v>50</v>
      </c>
      <c r="G20" s="105">
        <f>G19</f>
        <v>5</v>
      </c>
      <c r="H20" s="105">
        <f t="shared" ref="H20:S20" si="4">G20-H18+H19</f>
        <v>5</v>
      </c>
      <c r="I20" s="104">
        <f t="shared" si="4"/>
        <v>5</v>
      </c>
      <c r="J20" s="104">
        <f t="shared" si="4"/>
        <v>5</v>
      </c>
      <c r="K20" s="103" t="s">
        <v>50</v>
      </c>
      <c r="L20" s="104">
        <f>J20-L18+L19</f>
        <v>4</v>
      </c>
      <c r="M20" s="130">
        <f t="shared" si="4"/>
        <v>6</v>
      </c>
      <c r="N20" s="5">
        <f t="shared" si="4"/>
        <v>11</v>
      </c>
      <c r="O20" s="5">
        <f t="shared" si="4"/>
        <v>9</v>
      </c>
      <c r="P20" s="5">
        <f t="shared" si="4"/>
        <v>11</v>
      </c>
      <c r="Q20" s="5">
        <f t="shared" si="4"/>
        <v>11</v>
      </c>
      <c r="R20" s="5">
        <f t="shared" si="4"/>
        <v>9</v>
      </c>
      <c r="S20" s="5">
        <f t="shared" si="4"/>
        <v>8</v>
      </c>
      <c r="T20" s="39">
        <f>S20-T18</f>
        <v>0</v>
      </c>
      <c r="U20" s="40"/>
      <c r="V20" s="3">
        <f>MAX(C20:T20)</f>
        <v>11</v>
      </c>
      <c r="W20" s="59"/>
      <c r="X20" s="59"/>
      <c r="Y20" s="59"/>
    </row>
    <row r="21" spans="1:25" ht="15.6" customHeight="1" x14ac:dyDescent="0.2">
      <c r="A21" s="151"/>
      <c r="B21" s="34" t="s">
        <v>9</v>
      </c>
      <c r="C21" s="143"/>
      <c r="D21" s="144"/>
      <c r="E21" s="144"/>
      <c r="F21" s="145"/>
      <c r="G21" s="145"/>
      <c r="H21" s="145"/>
      <c r="I21" s="145"/>
      <c r="J21" s="145"/>
      <c r="K21" s="131" t="s">
        <v>50</v>
      </c>
      <c r="L21" s="145"/>
      <c r="M21" s="145"/>
      <c r="N21" s="144"/>
      <c r="O21" s="7">
        <v>6.42</v>
      </c>
      <c r="P21" s="144"/>
      <c r="Q21" s="7">
        <v>6.46</v>
      </c>
      <c r="R21" s="144"/>
      <c r="S21" s="145"/>
      <c r="T21" s="146">
        <v>6.51</v>
      </c>
      <c r="U21" s="41">
        <f>51-32</f>
        <v>19</v>
      </c>
      <c r="V21" s="17"/>
      <c r="W21" s="59"/>
      <c r="X21" s="59"/>
      <c r="Y21" s="59"/>
    </row>
    <row r="22" spans="1:25" ht="15.6" customHeight="1" x14ac:dyDescent="0.2">
      <c r="A22" s="152"/>
      <c r="B22" s="35" t="s">
        <v>10</v>
      </c>
      <c r="C22" s="147" t="s">
        <v>50</v>
      </c>
      <c r="D22" s="148"/>
      <c r="E22" s="148"/>
      <c r="F22" s="148"/>
      <c r="G22" s="149">
        <v>6.32</v>
      </c>
      <c r="H22" s="145"/>
      <c r="I22" s="148"/>
      <c r="J22" s="148"/>
      <c r="K22" s="109" t="s">
        <v>50</v>
      </c>
      <c r="L22" s="148"/>
      <c r="M22" s="148"/>
      <c r="N22" s="148"/>
      <c r="O22" s="8">
        <v>6.43</v>
      </c>
      <c r="P22" s="148"/>
      <c r="Q22" s="8">
        <f>Q21</f>
        <v>6.46</v>
      </c>
      <c r="R22" s="148"/>
      <c r="S22" s="148"/>
      <c r="T22" s="142"/>
      <c r="U22" s="40"/>
      <c r="V22" s="18"/>
      <c r="W22" s="59"/>
      <c r="X22" s="59"/>
      <c r="Y22" s="59"/>
    </row>
    <row r="23" spans="1:25" ht="15.6" customHeight="1" thickBot="1" x14ac:dyDescent="0.25">
      <c r="A23" s="134">
        <v>523</v>
      </c>
      <c r="B23" s="61" t="s">
        <v>11</v>
      </c>
      <c r="C23" s="68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3"/>
      <c r="U23" s="64"/>
      <c r="V23" s="3"/>
      <c r="W23" s="59"/>
      <c r="X23" s="59"/>
      <c r="Y23" s="59"/>
    </row>
    <row r="24" spans="1:25" ht="15.6" customHeight="1" x14ac:dyDescent="0.2">
      <c r="A24" s="135"/>
      <c r="B24" s="31" t="s">
        <v>5</v>
      </c>
      <c r="C24" s="32"/>
      <c r="D24" s="84">
        <v>0</v>
      </c>
      <c r="E24" s="122">
        <v>0</v>
      </c>
      <c r="F24" s="123">
        <v>0</v>
      </c>
      <c r="G24" s="145"/>
      <c r="H24" s="95" t="s">
        <v>50</v>
      </c>
      <c r="I24" s="94">
        <v>0</v>
      </c>
      <c r="J24" s="94">
        <v>0</v>
      </c>
      <c r="K24" s="93" t="s">
        <v>50</v>
      </c>
      <c r="L24" s="94">
        <v>0</v>
      </c>
      <c r="M24" s="124">
        <v>0</v>
      </c>
      <c r="N24" s="29">
        <v>0</v>
      </c>
      <c r="O24" s="29">
        <v>0</v>
      </c>
      <c r="P24" s="29">
        <v>1</v>
      </c>
      <c r="Q24" s="29">
        <v>0</v>
      </c>
      <c r="R24" s="29">
        <v>0</v>
      </c>
      <c r="S24" s="29">
        <v>0</v>
      </c>
      <c r="T24" s="36">
        <v>4</v>
      </c>
      <c r="U24" s="37" t="s">
        <v>6</v>
      </c>
      <c r="V24" s="55"/>
      <c r="W24" s="59"/>
      <c r="X24" s="59"/>
      <c r="Y24" s="59"/>
    </row>
    <row r="25" spans="1:25" ht="15.6" customHeight="1" x14ac:dyDescent="0.2">
      <c r="A25" s="133">
        <v>7.05</v>
      </c>
      <c r="B25" s="34" t="s">
        <v>7</v>
      </c>
      <c r="C25" s="119">
        <v>2</v>
      </c>
      <c r="D25" s="85">
        <v>0</v>
      </c>
      <c r="E25" s="125">
        <v>0</v>
      </c>
      <c r="F25" s="126">
        <v>0</v>
      </c>
      <c r="G25" s="100" t="s">
        <v>50</v>
      </c>
      <c r="H25" s="100" t="s">
        <v>50</v>
      </c>
      <c r="I25" s="99">
        <v>0</v>
      </c>
      <c r="J25" s="99">
        <v>0</v>
      </c>
      <c r="K25" s="98" t="s">
        <v>50</v>
      </c>
      <c r="L25" s="99">
        <v>0</v>
      </c>
      <c r="M25" s="127">
        <v>0</v>
      </c>
      <c r="N25" s="4">
        <v>1</v>
      </c>
      <c r="O25" s="4">
        <v>1</v>
      </c>
      <c r="P25" s="4">
        <v>1</v>
      </c>
      <c r="Q25" s="4">
        <v>0</v>
      </c>
      <c r="R25" s="4">
        <v>0</v>
      </c>
      <c r="S25" s="4">
        <v>0</v>
      </c>
      <c r="T25" s="22"/>
      <c r="U25" s="38">
        <f>SUM(C25:S25)</f>
        <v>5</v>
      </c>
      <c r="V25" s="17"/>
      <c r="W25" s="59"/>
      <c r="X25" s="59"/>
      <c r="Y25" s="59"/>
    </row>
    <row r="26" spans="1:25" ht="15.6" customHeight="1" x14ac:dyDescent="0.2">
      <c r="A26" s="150" t="s">
        <v>51</v>
      </c>
      <c r="B26" s="34" t="s">
        <v>8</v>
      </c>
      <c r="C26" s="119">
        <f>C25</f>
        <v>2</v>
      </c>
      <c r="D26" s="86">
        <f t="shared" ref="D26" si="5">C26-D24+D25</f>
        <v>2</v>
      </c>
      <c r="E26" s="128">
        <f>D26-E24+E25</f>
        <v>2</v>
      </c>
      <c r="F26" s="129">
        <f>E26-F24+F25</f>
        <v>2</v>
      </c>
      <c r="G26" s="105" t="s">
        <v>50</v>
      </c>
      <c r="H26" s="105" t="s">
        <v>50</v>
      </c>
      <c r="I26" s="104">
        <f>F26-I24+I25</f>
        <v>2</v>
      </c>
      <c r="J26" s="104">
        <f t="shared" ref="J26:S26" si="6">I26-J24+J25</f>
        <v>2</v>
      </c>
      <c r="K26" s="103" t="s">
        <v>50</v>
      </c>
      <c r="L26" s="104">
        <f>J26-L24+L25</f>
        <v>2</v>
      </c>
      <c r="M26" s="130">
        <f t="shared" si="6"/>
        <v>2</v>
      </c>
      <c r="N26" s="5">
        <f t="shared" si="6"/>
        <v>3</v>
      </c>
      <c r="O26" s="5">
        <f t="shared" si="6"/>
        <v>4</v>
      </c>
      <c r="P26" s="5">
        <f t="shared" si="6"/>
        <v>4</v>
      </c>
      <c r="Q26" s="5">
        <f t="shared" si="6"/>
        <v>4</v>
      </c>
      <c r="R26" s="5">
        <f t="shared" si="6"/>
        <v>4</v>
      </c>
      <c r="S26" s="5">
        <f t="shared" si="6"/>
        <v>4</v>
      </c>
      <c r="T26" s="39">
        <f>S26-T24</f>
        <v>0</v>
      </c>
      <c r="U26" s="40"/>
      <c r="V26" s="3">
        <f>MAX(C26:T26)</f>
        <v>4</v>
      </c>
      <c r="W26" s="59"/>
      <c r="X26" s="59"/>
      <c r="Y26" s="59"/>
    </row>
    <row r="27" spans="1:25" ht="15.6" customHeight="1" x14ac:dyDescent="0.2">
      <c r="A27" s="151"/>
      <c r="B27" s="34" t="s">
        <v>9</v>
      </c>
      <c r="C27" s="143"/>
      <c r="D27" s="144"/>
      <c r="E27" s="144"/>
      <c r="F27" s="145"/>
      <c r="G27" s="145"/>
      <c r="H27" s="145"/>
      <c r="I27" s="145"/>
      <c r="J27" s="145"/>
      <c r="K27" s="131" t="s">
        <v>50</v>
      </c>
      <c r="L27" s="145"/>
      <c r="M27" s="145"/>
      <c r="N27" s="144"/>
      <c r="O27" s="7">
        <v>7.21</v>
      </c>
      <c r="P27" s="144"/>
      <c r="Q27" s="7">
        <v>7.24</v>
      </c>
      <c r="R27" s="144"/>
      <c r="S27" s="145"/>
      <c r="T27" s="146">
        <v>7.29</v>
      </c>
      <c r="U27" s="41">
        <v>24</v>
      </c>
      <c r="V27" s="17"/>
      <c r="W27" s="59"/>
      <c r="X27" s="59"/>
      <c r="Y27" s="59"/>
    </row>
    <row r="28" spans="1:25" ht="15.6" customHeight="1" x14ac:dyDescent="0.2">
      <c r="A28" s="152"/>
      <c r="B28" s="35" t="s">
        <v>10</v>
      </c>
      <c r="C28" s="147">
        <v>7.05</v>
      </c>
      <c r="D28" s="148"/>
      <c r="E28" s="148"/>
      <c r="F28" s="148"/>
      <c r="G28" s="149" t="s">
        <v>50</v>
      </c>
      <c r="H28" s="145"/>
      <c r="I28" s="148"/>
      <c r="J28" s="148"/>
      <c r="K28" s="109" t="s">
        <v>50</v>
      </c>
      <c r="L28" s="148"/>
      <c r="M28" s="148"/>
      <c r="N28" s="148"/>
      <c r="O28" s="8">
        <f>O27</f>
        <v>7.21</v>
      </c>
      <c r="P28" s="148"/>
      <c r="Q28" s="8">
        <f>Q27</f>
        <v>7.24</v>
      </c>
      <c r="R28" s="148"/>
      <c r="S28" s="148"/>
      <c r="T28" s="142"/>
      <c r="U28" s="40"/>
      <c r="V28" s="18"/>
      <c r="W28" s="59"/>
      <c r="X28" s="59"/>
      <c r="Y28" s="59"/>
    </row>
    <row r="29" spans="1:25" ht="15.6" customHeight="1" thickBot="1" x14ac:dyDescent="0.25">
      <c r="A29" s="134">
        <v>531</v>
      </c>
      <c r="B29" s="61" t="s">
        <v>11</v>
      </c>
      <c r="C29" s="68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3"/>
      <c r="U29" s="64"/>
      <c r="V29" s="3"/>
      <c r="W29" s="59"/>
      <c r="X29" s="59"/>
      <c r="Y29" s="59"/>
    </row>
    <row r="30" spans="1:25" ht="15.6" customHeight="1" x14ac:dyDescent="0.2">
      <c r="A30" s="135"/>
      <c r="B30" s="31" t="s">
        <v>5</v>
      </c>
      <c r="C30" s="32"/>
      <c r="D30" s="84" t="s">
        <v>50</v>
      </c>
      <c r="E30" s="122" t="s">
        <v>50</v>
      </c>
      <c r="F30" s="123" t="s">
        <v>50</v>
      </c>
      <c r="G30" s="145"/>
      <c r="H30" s="95">
        <v>0</v>
      </c>
      <c r="I30" s="94">
        <v>0</v>
      </c>
      <c r="J30" s="94">
        <v>1</v>
      </c>
      <c r="K30" s="93" t="s">
        <v>50</v>
      </c>
      <c r="L30" s="94">
        <v>4</v>
      </c>
      <c r="M30" s="124">
        <v>0</v>
      </c>
      <c r="N30" s="29">
        <v>3</v>
      </c>
      <c r="O30" s="29">
        <v>5</v>
      </c>
      <c r="P30" s="29">
        <v>3</v>
      </c>
      <c r="Q30" s="29">
        <v>1</v>
      </c>
      <c r="R30" s="29">
        <v>1</v>
      </c>
      <c r="S30" s="29">
        <v>2</v>
      </c>
      <c r="T30" s="36">
        <v>2</v>
      </c>
      <c r="U30" s="37" t="s">
        <v>6</v>
      </c>
      <c r="V30" s="55"/>
      <c r="W30" s="59"/>
      <c r="X30" s="59"/>
      <c r="Y30" s="59"/>
    </row>
    <row r="31" spans="1:25" ht="15.6" customHeight="1" x14ac:dyDescent="0.2">
      <c r="A31" s="133">
        <v>7.49</v>
      </c>
      <c r="B31" s="34" t="s">
        <v>7</v>
      </c>
      <c r="C31" s="119" t="s">
        <v>50</v>
      </c>
      <c r="D31" s="85" t="s">
        <v>50</v>
      </c>
      <c r="E31" s="125" t="s">
        <v>50</v>
      </c>
      <c r="F31" s="126" t="s">
        <v>50</v>
      </c>
      <c r="G31" s="100">
        <v>8</v>
      </c>
      <c r="H31" s="100">
        <v>7</v>
      </c>
      <c r="I31" s="99">
        <v>2</v>
      </c>
      <c r="J31" s="99">
        <v>0</v>
      </c>
      <c r="K31" s="98" t="s">
        <v>50</v>
      </c>
      <c r="L31" s="99">
        <v>0</v>
      </c>
      <c r="M31" s="127">
        <v>2</v>
      </c>
      <c r="N31" s="4">
        <v>2</v>
      </c>
      <c r="O31" s="4">
        <v>1</v>
      </c>
      <c r="P31" s="4">
        <v>0</v>
      </c>
      <c r="Q31" s="4">
        <v>0</v>
      </c>
      <c r="R31" s="4">
        <v>0</v>
      </c>
      <c r="S31" s="4">
        <v>0</v>
      </c>
      <c r="T31" s="22"/>
      <c r="U31" s="38">
        <f>SUM(C31:S31)</f>
        <v>22</v>
      </c>
      <c r="V31" s="17"/>
      <c r="W31" s="59"/>
      <c r="X31" s="59"/>
      <c r="Y31" s="59"/>
    </row>
    <row r="32" spans="1:25" ht="15.6" customHeight="1" x14ac:dyDescent="0.2">
      <c r="A32" s="150" t="s">
        <v>49</v>
      </c>
      <c r="B32" s="34" t="s">
        <v>8</v>
      </c>
      <c r="C32" s="119" t="s">
        <v>50</v>
      </c>
      <c r="D32" s="86" t="s">
        <v>50</v>
      </c>
      <c r="E32" s="128" t="s">
        <v>50</v>
      </c>
      <c r="F32" s="129" t="s">
        <v>50</v>
      </c>
      <c r="G32" s="105">
        <f>G31</f>
        <v>8</v>
      </c>
      <c r="H32" s="105">
        <f t="shared" ref="H32:S32" si="7">G32-H30+H31</f>
        <v>15</v>
      </c>
      <c r="I32" s="104">
        <f t="shared" si="7"/>
        <v>17</v>
      </c>
      <c r="J32" s="104">
        <f t="shared" si="7"/>
        <v>16</v>
      </c>
      <c r="K32" s="103" t="s">
        <v>50</v>
      </c>
      <c r="L32" s="104">
        <f>J32-L30+L31</f>
        <v>12</v>
      </c>
      <c r="M32" s="130">
        <f t="shared" si="7"/>
        <v>14</v>
      </c>
      <c r="N32" s="5">
        <f t="shared" si="7"/>
        <v>13</v>
      </c>
      <c r="O32" s="5">
        <f t="shared" si="7"/>
        <v>9</v>
      </c>
      <c r="P32" s="5">
        <f t="shared" si="7"/>
        <v>6</v>
      </c>
      <c r="Q32" s="5">
        <f t="shared" si="7"/>
        <v>5</v>
      </c>
      <c r="R32" s="5">
        <f t="shared" si="7"/>
        <v>4</v>
      </c>
      <c r="S32" s="5">
        <f t="shared" si="7"/>
        <v>2</v>
      </c>
      <c r="T32" s="39">
        <f>S32-T30</f>
        <v>0</v>
      </c>
      <c r="U32" s="40"/>
      <c r="V32" s="3">
        <f>MAX(C32:T32)</f>
        <v>17</v>
      </c>
      <c r="W32" s="59"/>
      <c r="X32" s="59"/>
      <c r="Y32" s="59"/>
    </row>
    <row r="33" spans="1:25" ht="15.6" customHeight="1" x14ac:dyDescent="0.2">
      <c r="A33" s="151"/>
      <c r="B33" s="34" t="s">
        <v>9</v>
      </c>
      <c r="C33" s="143"/>
      <c r="D33" s="144"/>
      <c r="E33" s="144"/>
      <c r="F33" s="145"/>
      <c r="G33" s="145"/>
      <c r="H33" s="145"/>
      <c r="I33" s="145"/>
      <c r="J33" s="145"/>
      <c r="K33" s="131" t="s">
        <v>50</v>
      </c>
      <c r="L33" s="145"/>
      <c r="M33" s="145"/>
      <c r="N33" s="144"/>
      <c r="O33" s="7">
        <v>8</v>
      </c>
      <c r="P33" s="144"/>
      <c r="Q33" s="7">
        <v>8.0399999999999991</v>
      </c>
      <c r="R33" s="144"/>
      <c r="S33" s="145"/>
      <c r="T33" s="146">
        <v>8.09</v>
      </c>
      <c r="U33" s="41">
        <v>20</v>
      </c>
      <c r="V33" s="17"/>
      <c r="W33" s="59"/>
      <c r="X33" s="59"/>
      <c r="Y33" s="59"/>
    </row>
    <row r="34" spans="1:25" ht="15.6" customHeight="1" x14ac:dyDescent="0.2">
      <c r="A34" s="152"/>
      <c r="B34" s="35" t="s">
        <v>10</v>
      </c>
      <c r="C34" s="147" t="s">
        <v>50</v>
      </c>
      <c r="D34" s="148"/>
      <c r="E34" s="148"/>
      <c r="F34" s="148"/>
      <c r="G34" s="149">
        <v>7.49</v>
      </c>
      <c r="H34" s="145"/>
      <c r="I34" s="148"/>
      <c r="J34" s="148"/>
      <c r="K34" s="109" t="s">
        <v>50</v>
      </c>
      <c r="L34" s="148"/>
      <c r="M34" s="148"/>
      <c r="N34" s="148"/>
      <c r="O34" s="8">
        <v>8.01</v>
      </c>
      <c r="P34" s="148"/>
      <c r="Q34" s="8">
        <f>Q33</f>
        <v>8.0399999999999991</v>
      </c>
      <c r="R34" s="148"/>
      <c r="S34" s="148"/>
      <c r="T34" s="142"/>
      <c r="U34" s="40"/>
      <c r="V34" s="18"/>
      <c r="W34" s="59"/>
      <c r="X34" s="59"/>
      <c r="Y34" s="59"/>
    </row>
    <row r="35" spans="1:25" ht="15.6" customHeight="1" thickBot="1" x14ac:dyDescent="0.25">
      <c r="A35" s="134">
        <v>523</v>
      </c>
      <c r="B35" s="61" t="s">
        <v>11</v>
      </c>
      <c r="C35" s="68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3"/>
      <c r="U35" s="64"/>
      <c r="V35" s="3"/>
      <c r="W35" s="59"/>
      <c r="X35" s="59"/>
      <c r="Y35" s="59"/>
    </row>
    <row r="36" spans="1:25" ht="15.6" customHeight="1" x14ac:dyDescent="0.2">
      <c r="A36" s="135"/>
      <c r="B36" s="31" t="s">
        <v>5</v>
      </c>
      <c r="C36" s="32"/>
      <c r="D36" s="84" t="s">
        <v>50</v>
      </c>
      <c r="E36" s="122" t="s">
        <v>50</v>
      </c>
      <c r="F36" s="123" t="s">
        <v>50</v>
      </c>
      <c r="G36" s="145"/>
      <c r="H36" s="95">
        <v>1</v>
      </c>
      <c r="I36" s="94">
        <v>0</v>
      </c>
      <c r="J36" s="94">
        <v>1</v>
      </c>
      <c r="K36" s="93" t="s">
        <v>50</v>
      </c>
      <c r="L36" s="94">
        <v>0</v>
      </c>
      <c r="M36" s="124">
        <v>0</v>
      </c>
      <c r="N36" s="29">
        <v>2</v>
      </c>
      <c r="O36" s="29">
        <v>8</v>
      </c>
      <c r="P36" s="29">
        <v>0</v>
      </c>
      <c r="Q36" s="29">
        <v>0</v>
      </c>
      <c r="R36" s="29">
        <v>2</v>
      </c>
      <c r="S36" s="29">
        <v>5</v>
      </c>
      <c r="T36" s="36">
        <v>5</v>
      </c>
      <c r="U36" s="37" t="s">
        <v>6</v>
      </c>
      <c r="V36" s="55"/>
      <c r="W36" s="59"/>
      <c r="X36" s="59"/>
      <c r="Y36" s="59"/>
    </row>
    <row r="37" spans="1:25" ht="15.6" customHeight="1" x14ac:dyDescent="0.2">
      <c r="A37" s="133">
        <v>8.2200000000000006</v>
      </c>
      <c r="B37" s="34" t="s">
        <v>7</v>
      </c>
      <c r="C37" s="119" t="s">
        <v>50</v>
      </c>
      <c r="D37" s="85" t="s">
        <v>50</v>
      </c>
      <c r="E37" s="125" t="s">
        <v>50</v>
      </c>
      <c r="F37" s="126" t="s">
        <v>50</v>
      </c>
      <c r="G37" s="100">
        <v>6</v>
      </c>
      <c r="H37" s="100">
        <v>1</v>
      </c>
      <c r="I37" s="99">
        <v>0</v>
      </c>
      <c r="J37" s="99">
        <v>2</v>
      </c>
      <c r="K37" s="98" t="s">
        <v>50</v>
      </c>
      <c r="L37" s="99">
        <v>0</v>
      </c>
      <c r="M37" s="127">
        <v>2</v>
      </c>
      <c r="N37" s="4">
        <v>6</v>
      </c>
      <c r="O37" s="4">
        <v>2</v>
      </c>
      <c r="P37" s="4">
        <v>0</v>
      </c>
      <c r="Q37" s="4">
        <v>1</v>
      </c>
      <c r="R37" s="4">
        <v>3</v>
      </c>
      <c r="S37" s="4">
        <v>1</v>
      </c>
      <c r="T37" s="22"/>
      <c r="U37" s="38">
        <f>SUM(C37:S37)</f>
        <v>24</v>
      </c>
      <c r="V37" s="17"/>
      <c r="W37" s="59"/>
      <c r="X37" s="59"/>
      <c r="Y37" s="59"/>
    </row>
    <row r="38" spans="1:25" ht="15.6" customHeight="1" x14ac:dyDescent="0.2">
      <c r="A38" s="150" t="s">
        <v>49</v>
      </c>
      <c r="B38" s="34" t="s">
        <v>8</v>
      </c>
      <c r="C38" s="119" t="s">
        <v>50</v>
      </c>
      <c r="D38" s="86" t="s">
        <v>50</v>
      </c>
      <c r="E38" s="128" t="s">
        <v>50</v>
      </c>
      <c r="F38" s="129" t="s">
        <v>50</v>
      </c>
      <c r="G38" s="105">
        <f>G37</f>
        <v>6</v>
      </c>
      <c r="H38" s="105">
        <f t="shared" ref="H38:S38" si="8">G38-H36+H37</f>
        <v>6</v>
      </c>
      <c r="I38" s="104">
        <f t="shared" si="8"/>
        <v>6</v>
      </c>
      <c r="J38" s="104">
        <f t="shared" si="8"/>
        <v>7</v>
      </c>
      <c r="K38" s="103" t="s">
        <v>50</v>
      </c>
      <c r="L38" s="104">
        <f>J38-L36+L37</f>
        <v>7</v>
      </c>
      <c r="M38" s="130">
        <f t="shared" si="8"/>
        <v>9</v>
      </c>
      <c r="N38" s="5">
        <f t="shared" si="8"/>
        <v>13</v>
      </c>
      <c r="O38" s="5">
        <f t="shared" si="8"/>
        <v>7</v>
      </c>
      <c r="P38" s="5">
        <f t="shared" si="8"/>
        <v>7</v>
      </c>
      <c r="Q38" s="5">
        <f t="shared" si="8"/>
        <v>8</v>
      </c>
      <c r="R38" s="5">
        <f t="shared" si="8"/>
        <v>9</v>
      </c>
      <c r="S38" s="5">
        <f t="shared" si="8"/>
        <v>5</v>
      </c>
      <c r="T38" s="39">
        <f>S38-T36</f>
        <v>0</v>
      </c>
      <c r="U38" s="40"/>
      <c r="V38" s="3">
        <f>MAX(C38:T38)</f>
        <v>13</v>
      </c>
      <c r="W38" s="59"/>
      <c r="X38" s="59"/>
      <c r="Y38" s="59"/>
    </row>
    <row r="39" spans="1:25" ht="15.6" customHeight="1" x14ac:dyDescent="0.2">
      <c r="A39" s="151"/>
      <c r="B39" s="34" t="s">
        <v>9</v>
      </c>
      <c r="C39" s="143"/>
      <c r="D39" s="144"/>
      <c r="E39" s="144"/>
      <c r="F39" s="145"/>
      <c r="G39" s="145"/>
      <c r="H39" s="145"/>
      <c r="I39" s="145"/>
      <c r="J39" s="145"/>
      <c r="K39" s="131" t="s">
        <v>50</v>
      </c>
      <c r="L39" s="145"/>
      <c r="M39" s="145"/>
      <c r="N39" s="144"/>
      <c r="O39" s="7">
        <v>8.35</v>
      </c>
      <c r="P39" s="144"/>
      <c r="Q39" s="7">
        <v>8.3800000000000008</v>
      </c>
      <c r="R39" s="144"/>
      <c r="S39" s="145"/>
      <c r="T39" s="146">
        <v>8.44</v>
      </c>
      <c r="U39" s="41">
        <v>22</v>
      </c>
      <c r="V39" s="17"/>
      <c r="W39" s="59"/>
      <c r="X39" s="59"/>
      <c r="Y39" s="59"/>
    </row>
    <row r="40" spans="1:25" ht="15.6" customHeight="1" x14ac:dyDescent="0.2">
      <c r="A40" s="152"/>
      <c r="B40" s="35" t="s">
        <v>10</v>
      </c>
      <c r="C40" s="147" t="s">
        <v>50</v>
      </c>
      <c r="D40" s="148"/>
      <c r="E40" s="148"/>
      <c r="F40" s="148"/>
      <c r="G40" s="149">
        <v>8.2200000000000006</v>
      </c>
      <c r="H40" s="145"/>
      <c r="I40" s="148"/>
      <c r="J40" s="148"/>
      <c r="K40" s="109" t="s">
        <v>50</v>
      </c>
      <c r="L40" s="148"/>
      <c r="M40" s="148"/>
      <c r="N40" s="148"/>
      <c r="O40" s="8">
        <f>O39</f>
        <v>8.35</v>
      </c>
      <c r="P40" s="148"/>
      <c r="Q40" s="8">
        <f>Q39</f>
        <v>8.3800000000000008</v>
      </c>
      <c r="R40" s="148"/>
      <c r="S40" s="148"/>
      <c r="T40" s="142"/>
      <c r="U40" s="40"/>
      <c r="V40" s="18"/>
      <c r="W40" s="59"/>
      <c r="X40" s="59"/>
      <c r="Y40" s="59"/>
    </row>
    <row r="41" spans="1:25" ht="15.6" customHeight="1" thickBot="1" x14ac:dyDescent="0.25">
      <c r="A41" s="134">
        <v>531</v>
      </c>
      <c r="B41" s="61" t="s">
        <v>11</v>
      </c>
      <c r="C41" s="68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3"/>
      <c r="U41" s="64"/>
      <c r="V41" s="3"/>
      <c r="W41" s="59"/>
      <c r="X41" s="59"/>
      <c r="Y41" s="59"/>
    </row>
    <row r="42" spans="1:25" ht="15.6" customHeight="1" x14ac:dyDescent="0.2">
      <c r="A42" s="135"/>
      <c r="B42" s="31" t="s">
        <v>5</v>
      </c>
      <c r="C42" s="32"/>
      <c r="D42" s="84" t="s">
        <v>50</v>
      </c>
      <c r="E42" s="122" t="s">
        <v>50</v>
      </c>
      <c r="F42" s="123" t="s">
        <v>50</v>
      </c>
      <c r="G42" s="145"/>
      <c r="H42" s="95">
        <v>0</v>
      </c>
      <c r="I42" s="94">
        <v>0</v>
      </c>
      <c r="J42" s="94">
        <v>0</v>
      </c>
      <c r="K42" s="93">
        <v>7</v>
      </c>
      <c r="L42" s="94">
        <v>2</v>
      </c>
      <c r="M42" s="124">
        <v>1</v>
      </c>
      <c r="N42" s="29">
        <v>1</v>
      </c>
      <c r="O42" s="29">
        <v>11</v>
      </c>
      <c r="P42" s="29">
        <v>3</v>
      </c>
      <c r="Q42" s="29">
        <v>2</v>
      </c>
      <c r="R42" s="29">
        <v>0</v>
      </c>
      <c r="S42" s="29">
        <v>2</v>
      </c>
      <c r="T42" s="36">
        <v>6</v>
      </c>
      <c r="U42" s="37" t="s">
        <v>6</v>
      </c>
      <c r="V42" s="55"/>
      <c r="W42" s="59"/>
      <c r="X42" s="59"/>
      <c r="Y42" s="59"/>
    </row>
    <row r="43" spans="1:25" ht="15.6" customHeight="1" x14ac:dyDescent="0.2">
      <c r="A43" s="133">
        <v>8.5399999999999991</v>
      </c>
      <c r="B43" s="34" t="s">
        <v>7</v>
      </c>
      <c r="C43" s="119" t="s">
        <v>50</v>
      </c>
      <c r="D43" s="85" t="s">
        <v>50</v>
      </c>
      <c r="E43" s="125" t="s">
        <v>50</v>
      </c>
      <c r="F43" s="126" t="s">
        <v>50</v>
      </c>
      <c r="G43" s="100">
        <v>12</v>
      </c>
      <c r="H43" s="100">
        <v>5</v>
      </c>
      <c r="I43" s="99">
        <v>1</v>
      </c>
      <c r="J43" s="99">
        <v>2</v>
      </c>
      <c r="K43" s="98">
        <v>1</v>
      </c>
      <c r="L43" s="99">
        <v>2</v>
      </c>
      <c r="M43" s="127">
        <v>1</v>
      </c>
      <c r="N43" s="4">
        <v>5</v>
      </c>
      <c r="O43" s="4">
        <v>2</v>
      </c>
      <c r="P43" s="4">
        <v>0</v>
      </c>
      <c r="Q43" s="4">
        <v>0</v>
      </c>
      <c r="R43" s="4">
        <v>0</v>
      </c>
      <c r="S43" s="4">
        <v>4</v>
      </c>
      <c r="T43" s="22"/>
      <c r="U43" s="38">
        <f>SUM(C43:S43)</f>
        <v>35</v>
      </c>
      <c r="V43" s="17"/>
      <c r="W43" s="59"/>
      <c r="X43" s="59"/>
      <c r="Y43" s="59"/>
    </row>
    <row r="44" spans="1:25" ht="15.6" customHeight="1" x14ac:dyDescent="0.2">
      <c r="A44" s="150" t="s">
        <v>49</v>
      </c>
      <c r="B44" s="34" t="s">
        <v>8</v>
      </c>
      <c r="C44" s="119" t="s">
        <v>50</v>
      </c>
      <c r="D44" s="86" t="s">
        <v>50</v>
      </c>
      <c r="E44" s="128" t="s">
        <v>50</v>
      </c>
      <c r="F44" s="129" t="s">
        <v>50</v>
      </c>
      <c r="G44" s="105">
        <f>G43</f>
        <v>12</v>
      </c>
      <c r="H44" s="105">
        <f t="shared" ref="H44:S44" si="9">G44-H42+H43</f>
        <v>17</v>
      </c>
      <c r="I44" s="104">
        <f t="shared" si="9"/>
        <v>18</v>
      </c>
      <c r="J44" s="104">
        <f t="shared" si="9"/>
        <v>20</v>
      </c>
      <c r="K44" s="103">
        <f t="shared" si="9"/>
        <v>14</v>
      </c>
      <c r="L44" s="104">
        <f t="shared" si="9"/>
        <v>14</v>
      </c>
      <c r="M44" s="130">
        <f t="shared" si="9"/>
        <v>14</v>
      </c>
      <c r="N44" s="5">
        <f t="shared" si="9"/>
        <v>18</v>
      </c>
      <c r="O44" s="5">
        <f t="shared" si="9"/>
        <v>9</v>
      </c>
      <c r="P44" s="5">
        <f t="shared" si="9"/>
        <v>6</v>
      </c>
      <c r="Q44" s="5">
        <f t="shared" si="9"/>
        <v>4</v>
      </c>
      <c r="R44" s="5">
        <f t="shared" si="9"/>
        <v>4</v>
      </c>
      <c r="S44" s="5">
        <f t="shared" si="9"/>
        <v>6</v>
      </c>
      <c r="T44" s="39">
        <f>S44-T42</f>
        <v>0</v>
      </c>
      <c r="U44" s="40"/>
      <c r="V44" s="3">
        <f>MAX(C44:T44)</f>
        <v>20</v>
      </c>
      <c r="W44" s="59"/>
      <c r="X44" s="59"/>
      <c r="Y44" s="59"/>
    </row>
    <row r="45" spans="1:25" ht="15.6" customHeight="1" x14ac:dyDescent="0.2">
      <c r="A45" s="151"/>
      <c r="B45" s="34" t="s">
        <v>9</v>
      </c>
      <c r="C45" s="143"/>
      <c r="D45" s="144"/>
      <c r="E45" s="144"/>
      <c r="F45" s="145"/>
      <c r="G45" s="145"/>
      <c r="H45" s="145"/>
      <c r="I45" s="145"/>
      <c r="J45" s="145"/>
      <c r="K45" s="131">
        <v>9</v>
      </c>
      <c r="L45" s="145"/>
      <c r="M45" s="145"/>
      <c r="N45" s="144"/>
      <c r="O45" s="7">
        <v>9.06</v>
      </c>
      <c r="P45" s="144"/>
      <c r="Q45" s="7">
        <v>9.1</v>
      </c>
      <c r="R45" s="144"/>
      <c r="S45" s="145"/>
      <c r="T45" s="146">
        <v>9.1999999999999993</v>
      </c>
      <c r="U45" s="41">
        <v>26</v>
      </c>
      <c r="V45" s="17"/>
      <c r="W45" s="59"/>
      <c r="X45" s="59"/>
      <c r="Y45" s="59"/>
    </row>
    <row r="46" spans="1:25" ht="15.6" customHeight="1" x14ac:dyDescent="0.2">
      <c r="A46" s="152"/>
      <c r="B46" s="35" t="s">
        <v>10</v>
      </c>
      <c r="C46" s="147" t="s">
        <v>50</v>
      </c>
      <c r="D46" s="148"/>
      <c r="E46" s="148"/>
      <c r="F46" s="148"/>
      <c r="G46" s="149">
        <v>8.5399999999999991</v>
      </c>
      <c r="H46" s="145"/>
      <c r="I46" s="148"/>
      <c r="J46" s="148"/>
      <c r="K46" s="109">
        <f>K45</f>
        <v>9</v>
      </c>
      <c r="L46" s="148"/>
      <c r="M46" s="148"/>
      <c r="N46" s="148"/>
      <c r="O46" s="8">
        <v>9.07</v>
      </c>
      <c r="P46" s="148"/>
      <c r="Q46" s="8">
        <v>9.11</v>
      </c>
      <c r="R46" s="148"/>
      <c r="S46" s="148"/>
      <c r="T46" s="142"/>
      <c r="U46" s="40"/>
      <c r="V46" s="18"/>
      <c r="W46" s="59"/>
      <c r="X46" s="59"/>
      <c r="Y46" s="59"/>
    </row>
    <row r="47" spans="1:25" ht="15.6" customHeight="1" thickBot="1" x14ac:dyDescent="0.25">
      <c r="A47" s="134">
        <v>523</v>
      </c>
      <c r="B47" s="61" t="s">
        <v>11</v>
      </c>
      <c r="C47" s="68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3"/>
      <c r="U47" s="64"/>
      <c r="V47" s="3"/>
      <c r="W47" s="59"/>
      <c r="X47" s="59"/>
      <c r="Y47" s="59"/>
    </row>
    <row r="48" spans="1:25" ht="15.6" customHeight="1" x14ac:dyDescent="0.2">
      <c r="A48" s="135"/>
      <c r="B48" s="31" t="s">
        <v>5</v>
      </c>
      <c r="C48" s="32"/>
      <c r="D48" s="84" t="s">
        <v>50</v>
      </c>
      <c r="E48" s="122" t="s">
        <v>50</v>
      </c>
      <c r="F48" s="123" t="s">
        <v>50</v>
      </c>
      <c r="G48" s="145"/>
      <c r="H48" s="95">
        <v>0</v>
      </c>
      <c r="I48" s="94">
        <v>0</v>
      </c>
      <c r="J48" s="94">
        <v>0</v>
      </c>
      <c r="K48" s="93">
        <v>10</v>
      </c>
      <c r="L48" s="94">
        <v>0</v>
      </c>
      <c r="M48" s="124">
        <v>0</v>
      </c>
      <c r="N48" s="29">
        <v>7</v>
      </c>
      <c r="O48" s="29">
        <v>10</v>
      </c>
      <c r="P48" s="29">
        <v>1</v>
      </c>
      <c r="Q48" s="29">
        <v>0</v>
      </c>
      <c r="R48" s="29">
        <v>3</v>
      </c>
      <c r="S48" s="29">
        <v>5</v>
      </c>
      <c r="T48" s="36">
        <v>2</v>
      </c>
      <c r="U48" s="37" t="s">
        <v>6</v>
      </c>
      <c r="V48" s="55"/>
      <c r="W48" s="59"/>
      <c r="X48" s="59"/>
      <c r="Y48" s="59"/>
    </row>
    <row r="49" spans="1:25" ht="15.6" customHeight="1" x14ac:dyDescent="0.2">
      <c r="A49" s="133">
        <v>9.27</v>
      </c>
      <c r="B49" s="34" t="s">
        <v>7</v>
      </c>
      <c r="C49" s="119" t="s">
        <v>50</v>
      </c>
      <c r="D49" s="85" t="s">
        <v>50</v>
      </c>
      <c r="E49" s="125" t="s">
        <v>50</v>
      </c>
      <c r="F49" s="126" t="s">
        <v>50</v>
      </c>
      <c r="G49" s="100">
        <v>8</v>
      </c>
      <c r="H49" s="100">
        <v>4</v>
      </c>
      <c r="I49" s="99">
        <v>0</v>
      </c>
      <c r="J49" s="99">
        <v>0</v>
      </c>
      <c r="K49" s="98">
        <v>8</v>
      </c>
      <c r="L49" s="99">
        <v>3</v>
      </c>
      <c r="M49" s="127">
        <v>4</v>
      </c>
      <c r="N49" s="4">
        <v>7</v>
      </c>
      <c r="O49" s="4">
        <v>2</v>
      </c>
      <c r="P49" s="4">
        <v>1</v>
      </c>
      <c r="Q49" s="4">
        <v>0</v>
      </c>
      <c r="R49" s="4">
        <v>0</v>
      </c>
      <c r="S49" s="4">
        <v>1</v>
      </c>
      <c r="T49" s="22"/>
      <c r="U49" s="38">
        <f>SUM(C49:S49)</f>
        <v>38</v>
      </c>
      <c r="V49" s="17"/>
      <c r="W49" s="59"/>
      <c r="X49" s="59"/>
      <c r="Y49" s="59"/>
    </row>
    <row r="50" spans="1:25" ht="15.6" customHeight="1" x14ac:dyDescent="0.2">
      <c r="A50" s="150" t="s">
        <v>49</v>
      </c>
      <c r="B50" s="34" t="s">
        <v>8</v>
      </c>
      <c r="C50" s="119" t="s">
        <v>50</v>
      </c>
      <c r="D50" s="86" t="s">
        <v>50</v>
      </c>
      <c r="E50" s="128" t="s">
        <v>50</v>
      </c>
      <c r="F50" s="129" t="s">
        <v>50</v>
      </c>
      <c r="G50" s="105">
        <f>G49</f>
        <v>8</v>
      </c>
      <c r="H50" s="105">
        <f t="shared" ref="H50:S50" si="10">G50-H48+H49</f>
        <v>12</v>
      </c>
      <c r="I50" s="104">
        <f t="shared" si="10"/>
        <v>12</v>
      </c>
      <c r="J50" s="104">
        <f t="shared" si="10"/>
        <v>12</v>
      </c>
      <c r="K50" s="103">
        <f t="shared" si="10"/>
        <v>10</v>
      </c>
      <c r="L50" s="104">
        <f t="shared" si="10"/>
        <v>13</v>
      </c>
      <c r="M50" s="130">
        <f t="shared" si="10"/>
        <v>17</v>
      </c>
      <c r="N50" s="5">
        <f t="shared" si="10"/>
        <v>17</v>
      </c>
      <c r="O50" s="5">
        <f t="shared" si="10"/>
        <v>9</v>
      </c>
      <c r="P50" s="5">
        <f t="shared" si="10"/>
        <v>9</v>
      </c>
      <c r="Q50" s="5">
        <f t="shared" si="10"/>
        <v>9</v>
      </c>
      <c r="R50" s="5">
        <f t="shared" si="10"/>
        <v>6</v>
      </c>
      <c r="S50" s="5">
        <f t="shared" si="10"/>
        <v>2</v>
      </c>
      <c r="T50" s="39">
        <f>S50-T48</f>
        <v>0</v>
      </c>
      <c r="U50" s="40"/>
      <c r="V50" s="3">
        <f>MAX(C50:T50)</f>
        <v>17</v>
      </c>
      <c r="W50" s="59"/>
      <c r="X50" s="59"/>
      <c r="Y50" s="59"/>
    </row>
    <row r="51" spans="1:25" ht="15.6" customHeight="1" x14ac:dyDescent="0.2">
      <c r="A51" s="151"/>
      <c r="B51" s="34" t="s">
        <v>9</v>
      </c>
      <c r="C51" s="143"/>
      <c r="D51" s="144"/>
      <c r="E51" s="144"/>
      <c r="F51" s="145"/>
      <c r="G51" s="145"/>
      <c r="H51" s="145"/>
      <c r="I51" s="145"/>
      <c r="J51" s="145"/>
      <c r="K51" s="131">
        <v>9.35</v>
      </c>
      <c r="L51" s="145"/>
      <c r="M51" s="145"/>
      <c r="N51" s="144"/>
      <c r="O51" s="7">
        <v>9.42</v>
      </c>
      <c r="P51" s="144"/>
      <c r="Q51" s="7">
        <v>9.4600000000000009</v>
      </c>
      <c r="R51" s="144"/>
      <c r="S51" s="145"/>
      <c r="T51" s="146">
        <v>9.51</v>
      </c>
      <c r="U51" s="41">
        <f>51-27</f>
        <v>24</v>
      </c>
      <c r="V51" s="17"/>
      <c r="W51" s="59"/>
      <c r="X51" s="59"/>
      <c r="Y51" s="59"/>
    </row>
    <row r="52" spans="1:25" ht="15.6" customHeight="1" x14ac:dyDescent="0.2">
      <c r="A52" s="152"/>
      <c r="B52" s="35" t="s">
        <v>10</v>
      </c>
      <c r="C52" s="147" t="s">
        <v>50</v>
      </c>
      <c r="D52" s="148"/>
      <c r="E52" s="148"/>
      <c r="F52" s="148"/>
      <c r="G52" s="149">
        <v>9.27</v>
      </c>
      <c r="H52" s="145"/>
      <c r="I52" s="148"/>
      <c r="J52" s="148"/>
      <c r="K52" s="109">
        <f>K51</f>
        <v>9.35</v>
      </c>
      <c r="L52" s="148"/>
      <c r="M52" s="148"/>
      <c r="N52" s="148"/>
      <c r="O52" s="8">
        <f>O51</f>
        <v>9.42</v>
      </c>
      <c r="P52" s="148"/>
      <c r="Q52" s="8">
        <f>Q51</f>
        <v>9.4600000000000009</v>
      </c>
      <c r="R52" s="148"/>
      <c r="S52" s="148"/>
      <c r="T52" s="142"/>
      <c r="U52" s="40"/>
      <c r="V52" s="18"/>
      <c r="W52" s="59"/>
      <c r="X52" s="59"/>
      <c r="Y52" s="59"/>
    </row>
    <row r="53" spans="1:25" ht="15.6" customHeight="1" thickBot="1" x14ac:dyDescent="0.25">
      <c r="A53" s="134">
        <v>531</v>
      </c>
      <c r="B53" s="61" t="s">
        <v>11</v>
      </c>
      <c r="C53" s="68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3"/>
      <c r="U53" s="64"/>
      <c r="V53" s="3"/>
      <c r="W53" s="59"/>
      <c r="X53" s="59"/>
      <c r="Y53" s="59"/>
    </row>
    <row r="54" spans="1:25" ht="15.6" customHeight="1" x14ac:dyDescent="0.2">
      <c r="A54" s="135"/>
      <c r="B54" s="31" t="s">
        <v>5</v>
      </c>
      <c r="C54" s="32"/>
      <c r="D54" s="84" t="s">
        <v>50</v>
      </c>
      <c r="E54" s="122" t="s">
        <v>50</v>
      </c>
      <c r="F54" s="123" t="s">
        <v>50</v>
      </c>
      <c r="G54" s="145"/>
      <c r="H54" s="95">
        <v>0</v>
      </c>
      <c r="I54" s="94">
        <v>0</v>
      </c>
      <c r="J54" s="94">
        <v>0</v>
      </c>
      <c r="K54" s="93">
        <v>7</v>
      </c>
      <c r="L54" s="94">
        <v>2</v>
      </c>
      <c r="M54" s="124">
        <v>2</v>
      </c>
      <c r="N54" s="29">
        <v>2</v>
      </c>
      <c r="O54" s="29">
        <v>6</v>
      </c>
      <c r="P54" s="29">
        <v>2</v>
      </c>
      <c r="Q54" s="29">
        <v>1</v>
      </c>
      <c r="R54" s="29">
        <v>1</v>
      </c>
      <c r="S54" s="29">
        <v>8</v>
      </c>
      <c r="T54" s="36">
        <v>21</v>
      </c>
      <c r="U54" s="37" t="s">
        <v>6</v>
      </c>
      <c r="V54" s="55"/>
      <c r="W54" s="59"/>
      <c r="X54" s="59"/>
      <c r="Y54" s="59"/>
    </row>
    <row r="55" spans="1:25" ht="15.6" customHeight="1" x14ac:dyDescent="0.2">
      <c r="A55" s="133">
        <v>9.57</v>
      </c>
      <c r="B55" s="34" t="s">
        <v>7</v>
      </c>
      <c r="C55" s="119" t="s">
        <v>50</v>
      </c>
      <c r="D55" s="85" t="s">
        <v>50</v>
      </c>
      <c r="E55" s="125" t="s">
        <v>50</v>
      </c>
      <c r="F55" s="126" t="s">
        <v>50</v>
      </c>
      <c r="G55" s="100">
        <v>10</v>
      </c>
      <c r="H55" s="100">
        <v>3</v>
      </c>
      <c r="I55" s="99">
        <v>5</v>
      </c>
      <c r="J55" s="99">
        <v>2</v>
      </c>
      <c r="K55" s="98">
        <v>5</v>
      </c>
      <c r="L55" s="99">
        <v>1</v>
      </c>
      <c r="M55" s="127">
        <v>2</v>
      </c>
      <c r="N55" s="4">
        <v>6</v>
      </c>
      <c r="O55" s="4">
        <v>4</v>
      </c>
      <c r="P55" s="4">
        <v>1</v>
      </c>
      <c r="Q55" s="4">
        <v>0</v>
      </c>
      <c r="R55" s="4">
        <v>3</v>
      </c>
      <c r="S55" s="4">
        <v>10</v>
      </c>
      <c r="T55" s="22"/>
      <c r="U55" s="38">
        <f>SUM(C55:S55)</f>
        <v>52</v>
      </c>
      <c r="V55" s="17"/>
      <c r="W55" s="59"/>
      <c r="X55" s="59"/>
      <c r="Y55" s="59"/>
    </row>
    <row r="56" spans="1:25" ht="15.6" customHeight="1" x14ac:dyDescent="0.2">
      <c r="A56" s="150" t="s">
        <v>49</v>
      </c>
      <c r="B56" s="34" t="s">
        <v>8</v>
      </c>
      <c r="C56" s="119" t="s">
        <v>50</v>
      </c>
      <c r="D56" s="86" t="s">
        <v>50</v>
      </c>
      <c r="E56" s="128" t="s">
        <v>50</v>
      </c>
      <c r="F56" s="129" t="s">
        <v>50</v>
      </c>
      <c r="G56" s="105">
        <f>G55</f>
        <v>10</v>
      </c>
      <c r="H56" s="105">
        <f t="shared" ref="H56:S56" si="11">G56-H54+H55</f>
        <v>13</v>
      </c>
      <c r="I56" s="104">
        <f t="shared" si="11"/>
        <v>18</v>
      </c>
      <c r="J56" s="104">
        <f t="shared" si="11"/>
        <v>20</v>
      </c>
      <c r="K56" s="103">
        <f t="shared" si="11"/>
        <v>18</v>
      </c>
      <c r="L56" s="104">
        <f t="shared" si="11"/>
        <v>17</v>
      </c>
      <c r="M56" s="130">
        <f t="shared" si="11"/>
        <v>17</v>
      </c>
      <c r="N56" s="5">
        <f t="shared" si="11"/>
        <v>21</v>
      </c>
      <c r="O56" s="5">
        <f t="shared" si="11"/>
        <v>19</v>
      </c>
      <c r="P56" s="5">
        <f t="shared" si="11"/>
        <v>18</v>
      </c>
      <c r="Q56" s="5">
        <f t="shared" si="11"/>
        <v>17</v>
      </c>
      <c r="R56" s="5">
        <f t="shared" si="11"/>
        <v>19</v>
      </c>
      <c r="S56" s="5">
        <f t="shared" si="11"/>
        <v>21</v>
      </c>
      <c r="T56" s="39">
        <f>S56-T54</f>
        <v>0</v>
      </c>
      <c r="U56" s="40"/>
      <c r="V56" s="3">
        <f>MAX(C56:T56)</f>
        <v>21</v>
      </c>
      <c r="W56" s="59"/>
      <c r="X56" s="59"/>
      <c r="Y56" s="59"/>
    </row>
    <row r="57" spans="1:25" ht="15.6" customHeight="1" x14ac:dyDescent="0.2">
      <c r="A57" s="151"/>
      <c r="B57" s="34" t="s">
        <v>9</v>
      </c>
      <c r="C57" s="143"/>
      <c r="D57" s="144"/>
      <c r="E57" s="144"/>
      <c r="F57" s="145"/>
      <c r="G57" s="145"/>
      <c r="H57" s="145"/>
      <c r="I57" s="145"/>
      <c r="J57" s="145"/>
      <c r="K57" s="131">
        <v>10.029999999999999</v>
      </c>
      <c r="L57" s="145"/>
      <c r="M57" s="145"/>
      <c r="N57" s="144"/>
      <c r="O57" s="7">
        <v>10.09</v>
      </c>
      <c r="P57" s="144"/>
      <c r="Q57" s="7">
        <v>10.130000000000001</v>
      </c>
      <c r="R57" s="144"/>
      <c r="S57" s="145"/>
      <c r="T57" s="146">
        <v>10.199999999999999</v>
      </c>
      <c r="U57" s="41">
        <v>23</v>
      </c>
      <c r="V57" s="17"/>
      <c r="W57" s="59"/>
      <c r="X57" s="59"/>
      <c r="Y57" s="59"/>
    </row>
    <row r="58" spans="1:25" ht="15.6" customHeight="1" x14ac:dyDescent="0.2">
      <c r="A58" s="152"/>
      <c r="B58" s="35" t="s">
        <v>10</v>
      </c>
      <c r="C58" s="147" t="s">
        <v>50</v>
      </c>
      <c r="D58" s="148"/>
      <c r="E58" s="148"/>
      <c r="F58" s="148"/>
      <c r="G58" s="149">
        <v>9.57</v>
      </c>
      <c r="H58" s="145"/>
      <c r="I58" s="148"/>
      <c r="J58" s="148"/>
      <c r="K58" s="109">
        <v>10.039999999999999</v>
      </c>
      <c r="L58" s="148"/>
      <c r="M58" s="148"/>
      <c r="N58" s="148"/>
      <c r="O58" s="8">
        <v>10.1</v>
      </c>
      <c r="P58" s="148"/>
      <c r="Q58" s="8">
        <v>10.14</v>
      </c>
      <c r="R58" s="148"/>
      <c r="S58" s="148"/>
      <c r="T58" s="142"/>
      <c r="U58" s="40"/>
      <c r="V58" s="18"/>
      <c r="W58" s="59"/>
      <c r="X58" s="59"/>
      <c r="Y58" s="59"/>
    </row>
    <row r="59" spans="1:25" ht="15.6" customHeight="1" thickBot="1" x14ac:dyDescent="0.25">
      <c r="A59" s="134">
        <v>523</v>
      </c>
      <c r="B59" s="61" t="s">
        <v>11</v>
      </c>
      <c r="C59" s="68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3"/>
      <c r="U59" s="64"/>
      <c r="V59" s="3"/>
      <c r="W59" s="59"/>
      <c r="X59" s="59"/>
      <c r="Y59" s="59"/>
    </row>
    <row r="60" spans="1:25" ht="15.6" customHeight="1" x14ac:dyDescent="0.2">
      <c r="A60" s="135"/>
      <c r="B60" s="31" t="s">
        <v>5</v>
      </c>
      <c r="C60" s="32"/>
      <c r="D60" s="84" t="s">
        <v>50</v>
      </c>
      <c r="E60" s="122" t="s">
        <v>50</v>
      </c>
      <c r="F60" s="123" t="s">
        <v>50</v>
      </c>
      <c r="G60" s="145"/>
      <c r="H60" s="95">
        <v>0</v>
      </c>
      <c r="I60" s="94">
        <v>0</v>
      </c>
      <c r="J60" s="94">
        <v>0</v>
      </c>
      <c r="K60" s="93">
        <v>3</v>
      </c>
      <c r="L60" s="94">
        <v>2</v>
      </c>
      <c r="M60" s="124">
        <v>2</v>
      </c>
      <c r="N60" s="29">
        <v>0</v>
      </c>
      <c r="O60" s="29">
        <v>6</v>
      </c>
      <c r="P60" s="29">
        <v>1</v>
      </c>
      <c r="Q60" s="29">
        <v>3</v>
      </c>
      <c r="R60" s="29">
        <v>2</v>
      </c>
      <c r="S60" s="29">
        <v>6</v>
      </c>
      <c r="T60" s="36">
        <v>6</v>
      </c>
      <c r="U60" s="37" t="s">
        <v>6</v>
      </c>
      <c r="V60" s="55"/>
      <c r="W60" s="59"/>
      <c r="X60" s="59"/>
      <c r="Y60" s="59"/>
    </row>
    <row r="61" spans="1:25" ht="15.6" customHeight="1" x14ac:dyDescent="0.2">
      <c r="A61" s="133">
        <v>10.32</v>
      </c>
      <c r="B61" s="34" t="s">
        <v>7</v>
      </c>
      <c r="C61" s="119" t="s">
        <v>50</v>
      </c>
      <c r="D61" s="85" t="s">
        <v>50</v>
      </c>
      <c r="E61" s="125" t="s">
        <v>50</v>
      </c>
      <c r="F61" s="126" t="s">
        <v>50</v>
      </c>
      <c r="G61" s="100">
        <v>10</v>
      </c>
      <c r="H61" s="100">
        <v>2</v>
      </c>
      <c r="I61" s="99">
        <v>0</v>
      </c>
      <c r="J61" s="99">
        <v>0</v>
      </c>
      <c r="K61" s="98">
        <v>7</v>
      </c>
      <c r="L61" s="99">
        <v>0</v>
      </c>
      <c r="M61" s="127">
        <v>2</v>
      </c>
      <c r="N61" s="4">
        <v>3</v>
      </c>
      <c r="O61" s="4">
        <v>3</v>
      </c>
      <c r="P61" s="4">
        <v>1</v>
      </c>
      <c r="Q61" s="4">
        <v>0</v>
      </c>
      <c r="R61" s="4">
        <v>3</v>
      </c>
      <c r="S61" s="4">
        <v>0</v>
      </c>
      <c r="T61" s="22"/>
      <c r="U61" s="38">
        <f>SUM(C61:S61)</f>
        <v>31</v>
      </c>
      <c r="V61" s="17"/>
      <c r="W61" s="59"/>
      <c r="X61" s="59"/>
      <c r="Y61" s="59"/>
    </row>
    <row r="62" spans="1:25" ht="15.6" customHeight="1" x14ac:dyDescent="0.2">
      <c r="A62" s="150" t="s">
        <v>49</v>
      </c>
      <c r="B62" s="34" t="s">
        <v>8</v>
      </c>
      <c r="C62" s="119" t="s">
        <v>50</v>
      </c>
      <c r="D62" s="86" t="s">
        <v>50</v>
      </c>
      <c r="E62" s="128" t="s">
        <v>50</v>
      </c>
      <c r="F62" s="129" t="s">
        <v>50</v>
      </c>
      <c r="G62" s="105">
        <f>G61</f>
        <v>10</v>
      </c>
      <c r="H62" s="105">
        <f t="shared" ref="H62:S62" si="12">G62-H60+H61</f>
        <v>12</v>
      </c>
      <c r="I62" s="104">
        <f t="shared" si="12"/>
        <v>12</v>
      </c>
      <c r="J62" s="104">
        <f t="shared" si="12"/>
        <v>12</v>
      </c>
      <c r="K62" s="103">
        <f t="shared" si="12"/>
        <v>16</v>
      </c>
      <c r="L62" s="104">
        <f t="shared" si="12"/>
        <v>14</v>
      </c>
      <c r="M62" s="130">
        <f t="shared" si="12"/>
        <v>14</v>
      </c>
      <c r="N62" s="5">
        <f t="shared" si="12"/>
        <v>17</v>
      </c>
      <c r="O62" s="5">
        <f t="shared" si="12"/>
        <v>14</v>
      </c>
      <c r="P62" s="5">
        <f t="shared" si="12"/>
        <v>14</v>
      </c>
      <c r="Q62" s="5">
        <f t="shared" si="12"/>
        <v>11</v>
      </c>
      <c r="R62" s="5">
        <f t="shared" si="12"/>
        <v>12</v>
      </c>
      <c r="S62" s="5">
        <f t="shared" si="12"/>
        <v>6</v>
      </c>
      <c r="T62" s="39">
        <f>S62-T60</f>
        <v>0</v>
      </c>
      <c r="U62" s="40"/>
      <c r="V62" s="3">
        <f>MAX(C62:T62)</f>
        <v>17</v>
      </c>
      <c r="W62" s="59"/>
      <c r="X62" s="59"/>
      <c r="Y62" s="59"/>
    </row>
    <row r="63" spans="1:25" ht="15.6" customHeight="1" x14ac:dyDescent="0.2">
      <c r="A63" s="151"/>
      <c r="B63" s="34" t="s">
        <v>9</v>
      </c>
      <c r="C63" s="143"/>
      <c r="D63" s="144"/>
      <c r="E63" s="144"/>
      <c r="F63" s="145"/>
      <c r="G63" s="145"/>
      <c r="H63" s="145"/>
      <c r="I63" s="145"/>
      <c r="J63" s="145"/>
      <c r="K63" s="131">
        <v>10.39</v>
      </c>
      <c r="L63" s="145"/>
      <c r="M63" s="145"/>
      <c r="N63" s="144"/>
      <c r="O63" s="7">
        <v>10.47</v>
      </c>
      <c r="P63" s="144"/>
      <c r="Q63" s="7">
        <v>10.43</v>
      </c>
      <c r="R63" s="144"/>
      <c r="S63" s="145"/>
      <c r="T63" s="146">
        <v>10.48</v>
      </c>
      <c r="U63" s="41">
        <v>16</v>
      </c>
      <c r="V63" s="17"/>
      <c r="W63" s="59"/>
      <c r="X63" s="59"/>
      <c r="Y63" s="59"/>
    </row>
    <row r="64" spans="1:25" ht="15.6" customHeight="1" x14ac:dyDescent="0.2">
      <c r="A64" s="152"/>
      <c r="B64" s="35" t="s">
        <v>10</v>
      </c>
      <c r="C64" s="147" t="s">
        <v>50</v>
      </c>
      <c r="D64" s="148"/>
      <c r="E64" s="148"/>
      <c r="F64" s="148"/>
      <c r="G64" s="149">
        <v>10.32</v>
      </c>
      <c r="H64" s="145"/>
      <c r="I64" s="148"/>
      <c r="J64" s="148"/>
      <c r="K64" s="109">
        <f>K63</f>
        <v>10.39</v>
      </c>
      <c r="L64" s="148"/>
      <c r="M64" s="148"/>
      <c r="N64" s="148"/>
      <c r="O64" s="8">
        <f>O63</f>
        <v>10.47</v>
      </c>
      <c r="P64" s="148"/>
      <c r="Q64" s="8">
        <f>Q63</f>
        <v>10.43</v>
      </c>
      <c r="R64" s="148"/>
      <c r="S64" s="148"/>
      <c r="T64" s="142"/>
      <c r="U64" s="40"/>
      <c r="V64" s="18"/>
      <c r="W64" s="59"/>
      <c r="X64" s="59"/>
      <c r="Y64" s="59"/>
    </row>
    <row r="65" spans="1:25" ht="15.6" customHeight="1" thickBot="1" x14ac:dyDescent="0.25">
      <c r="A65" s="134">
        <v>351</v>
      </c>
      <c r="B65" s="61" t="s">
        <v>11</v>
      </c>
      <c r="C65" s="68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3"/>
      <c r="U65" s="64"/>
      <c r="V65" s="3"/>
      <c r="W65" s="59"/>
      <c r="X65" s="59"/>
      <c r="Y65" s="59"/>
    </row>
    <row r="66" spans="1:25" ht="15.6" customHeight="1" x14ac:dyDescent="0.2">
      <c r="A66" s="135"/>
      <c r="B66" s="31" t="s">
        <v>5</v>
      </c>
      <c r="C66" s="32"/>
      <c r="D66" s="84" t="s">
        <v>50</v>
      </c>
      <c r="E66" s="122" t="s">
        <v>50</v>
      </c>
      <c r="F66" s="123" t="s">
        <v>50</v>
      </c>
      <c r="G66" s="145"/>
      <c r="H66" s="95">
        <v>1</v>
      </c>
      <c r="I66" s="94">
        <v>0</v>
      </c>
      <c r="J66" s="94">
        <v>3</v>
      </c>
      <c r="K66" s="93">
        <v>14</v>
      </c>
      <c r="L66" s="94">
        <v>0</v>
      </c>
      <c r="M66" s="124">
        <v>1</v>
      </c>
      <c r="N66" s="29">
        <v>6</v>
      </c>
      <c r="O66" s="29">
        <v>17</v>
      </c>
      <c r="P66" s="29">
        <v>3</v>
      </c>
      <c r="Q66" s="29">
        <v>1</v>
      </c>
      <c r="R66" s="29">
        <v>4</v>
      </c>
      <c r="S66" s="29">
        <v>12</v>
      </c>
      <c r="T66" s="36">
        <v>14</v>
      </c>
      <c r="U66" s="37" t="s">
        <v>6</v>
      </c>
      <c r="V66" s="55"/>
      <c r="W66" s="59"/>
      <c r="X66" s="59"/>
      <c r="Y66" s="59"/>
    </row>
    <row r="67" spans="1:25" ht="15.6" customHeight="1" x14ac:dyDescent="0.2">
      <c r="A67" s="133">
        <v>11</v>
      </c>
      <c r="B67" s="34" t="s">
        <v>7</v>
      </c>
      <c r="C67" s="119" t="s">
        <v>50</v>
      </c>
      <c r="D67" s="85" t="s">
        <v>50</v>
      </c>
      <c r="E67" s="125" t="s">
        <v>50</v>
      </c>
      <c r="F67" s="126" t="s">
        <v>50</v>
      </c>
      <c r="G67" s="100">
        <v>31</v>
      </c>
      <c r="H67" s="100">
        <v>3</v>
      </c>
      <c r="I67" s="99">
        <v>2</v>
      </c>
      <c r="J67" s="99">
        <v>0</v>
      </c>
      <c r="K67" s="98">
        <v>22</v>
      </c>
      <c r="L67" s="99">
        <v>1</v>
      </c>
      <c r="M67" s="127">
        <v>3</v>
      </c>
      <c r="N67" s="4">
        <v>5</v>
      </c>
      <c r="O67" s="4">
        <v>6</v>
      </c>
      <c r="P67" s="4">
        <v>1</v>
      </c>
      <c r="Q67" s="4">
        <v>2</v>
      </c>
      <c r="R67" s="4">
        <v>0</v>
      </c>
      <c r="S67" s="4">
        <v>0</v>
      </c>
      <c r="T67" s="22"/>
      <c r="U67" s="38">
        <f>SUM(C67:S67)</f>
        <v>76</v>
      </c>
      <c r="V67" s="17"/>
      <c r="W67" s="59"/>
      <c r="X67" s="59"/>
      <c r="Y67" s="59"/>
    </row>
    <row r="68" spans="1:25" ht="15.6" customHeight="1" x14ac:dyDescent="0.2">
      <c r="A68" s="150" t="s">
        <v>49</v>
      </c>
      <c r="B68" s="34" t="s">
        <v>8</v>
      </c>
      <c r="C68" s="119" t="s">
        <v>50</v>
      </c>
      <c r="D68" s="86" t="s">
        <v>50</v>
      </c>
      <c r="E68" s="128" t="s">
        <v>50</v>
      </c>
      <c r="F68" s="129" t="s">
        <v>50</v>
      </c>
      <c r="G68" s="105">
        <f>G67</f>
        <v>31</v>
      </c>
      <c r="H68" s="105">
        <f t="shared" ref="H68:S68" si="13">G68-H66+H67</f>
        <v>33</v>
      </c>
      <c r="I68" s="104">
        <f t="shared" si="13"/>
        <v>35</v>
      </c>
      <c r="J68" s="104">
        <f t="shared" si="13"/>
        <v>32</v>
      </c>
      <c r="K68" s="103">
        <f t="shared" si="13"/>
        <v>40</v>
      </c>
      <c r="L68" s="104">
        <f t="shared" si="13"/>
        <v>41</v>
      </c>
      <c r="M68" s="130">
        <f t="shared" si="13"/>
        <v>43</v>
      </c>
      <c r="N68" s="5">
        <f t="shared" si="13"/>
        <v>42</v>
      </c>
      <c r="O68" s="5">
        <f t="shared" si="13"/>
        <v>31</v>
      </c>
      <c r="P68" s="5">
        <f t="shared" si="13"/>
        <v>29</v>
      </c>
      <c r="Q68" s="5">
        <f t="shared" si="13"/>
        <v>30</v>
      </c>
      <c r="R68" s="5">
        <f t="shared" si="13"/>
        <v>26</v>
      </c>
      <c r="S68" s="5">
        <f t="shared" si="13"/>
        <v>14</v>
      </c>
      <c r="T68" s="39">
        <f>S68-T66</f>
        <v>0</v>
      </c>
      <c r="U68" s="40"/>
      <c r="V68" s="3">
        <f>MAX(C68:T68)</f>
        <v>43</v>
      </c>
      <c r="W68" s="59"/>
      <c r="X68" s="59"/>
      <c r="Y68" s="59"/>
    </row>
    <row r="69" spans="1:25" ht="15.6" customHeight="1" x14ac:dyDescent="0.2">
      <c r="A69" s="151"/>
      <c r="B69" s="34" t="s">
        <v>9</v>
      </c>
      <c r="C69" s="143"/>
      <c r="D69" s="144"/>
      <c r="E69" s="144"/>
      <c r="F69" s="145"/>
      <c r="G69" s="145"/>
      <c r="H69" s="145"/>
      <c r="I69" s="145"/>
      <c r="J69" s="145"/>
      <c r="K69" s="131">
        <v>11.07</v>
      </c>
      <c r="L69" s="145"/>
      <c r="M69" s="145"/>
      <c r="N69" s="144"/>
      <c r="O69" s="7">
        <v>11.16</v>
      </c>
      <c r="P69" s="144"/>
      <c r="Q69" s="7">
        <v>11.2</v>
      </c>
      <c r="R69" s="144"/>
      <c r="S69" s="145"/>
      <c r="T69" s="146">
        <v>11.26</v>
      </c>
      <c r="U69" s="41">
        <v>26</v>
      </c>
      <c r="V69" s="17"/>
      <c r="W69" s="59"/>
      <c r="X69" s="59"/>
      <c r="Y69" s="59"/>
    </row>
    <row r="70" spans="1:25" ht="15.6" customHeight="1" x14ac:dyDescent="0.2">
      <c r="A70" s="152"/>
      <c r="B70" s="35" t="s">
        <v>10</v>
      </c>
      <c r="C70" s="147" t="s">
        <v>50</v>
      </c>
      <c r="D70" s="148"/>
      <c r="E70" s="148"/>
      <c r="F70" s="148"/>
      <c r="G70" s="149">
        <v>11</v>
      </c>
      <c r="H70" s="145"/>
      <c r="I70" s="148"/>
      <c r="J70" s="148"/>
      <c r="K70" s="109">
        <v>11.08</v>
      </c>
      <c r="L70" s="148"/>
      <c r="M70" s="148"/>
      <c r="N70" s="148"/>
      <c r="O70" s="8">
        <v>11.17</v>
      </c>
      <c r="P70" s="148"/>
      <c r="Q70" s="8">
        <v>11.21</v>
      </c>
      <c r="R70" s="148"/>
      <c r="S70" s="148"/>
      <c r="T70" s="142"/>
      <c r="U70" s="40"/>
      <c r="V70" s="18"/>
      <c r="W70" s="59"/>
      <c r="X70" s="59"/>
      <c r="Y70" s="59"/>
    </row>
    <row r="71" spans="1:25" ht="15.6" customHeight="1" thickBot="1" x14ac:dyDescent="0.25">
      <c r="A71" s="134">
        <v>523</v>
      </c>
      <c r="B71" s="61" t="s">
        <v>11</v>
      </c>
      <c r="C71" s="68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3"/>
      <c r="U71" s="64"/>
      <c r="V71" s="3"/>
      <c r="W71" s="59"/>
      <c r="X71" s="59"/>
      <c r="Y71" s="59"/>
    </row>
    <row r="72" spans="1:25" ht="15.6" customHeight="1" x14ac:dyDescent="0.2">
      <c r="A72" s="135"/>
      <c r="B72" s="31" t="s">
        <v>5</v>
      </c>
      <c r="C72" s="32"/>
      <c r="D72" s="84" t="s">
        <v>50</v>
      </c>
      <c r="E72" s="122" t="s">
        <v>50</v>
      </c>
      <c r="F72" s="123" t="s">
        <v>50</v>
      </c>
      <c r="G72" s="145"/>
      <c r="H72" s="95">
        <v>0</v>
      </c>
      <c r="I72" s="94">
        <v>0</v>
      </c>
      <c r="J72" s="94">
        <v>0</v>
      </c>
      <c r="K72" s="93">
        <v>15</v>
      </c>
      <c r="L72" s="94">
        <v>1</v>
      </c>
      <c r="M72" s="124">
        <v>2</v>
      </c>
      <c r="N72" s="29">
        <v>4</v>
      </c>
      <c r="O72" s="29">
        <v>11</v>
      </c>
      <c r="P72" s="29">
        <v>8</v>
      </c>
      <c r="Q72" s="29">
        <v>6</v>
      </c>
      <c r="R72" s="29">
        <v>9</v>
      </c>
      <c r="S72" s="29">
        <v>11</v>
      </c>
      <c r="T72" s="36">
        <v>5</v>
      </c>
      <c r="U72" s="37" t="s">
        <v>6</v>
      </c>
      <c r="V72" s="55"/>
      <c r="W72" s="59"/>
      <c r="X72" s="59"/>
      <c r="Y72" s="59"/>
    </row>
    <row r="73" spans="1:25" ht="15.6" customHeight="1" x14ac:dyDescent="0.2">
      <c r="A73" s="133">
        <v>11.39</v>
      </c>
      <c r="B73" s="34" t="s">
        <v>7</v>
      </c>
      <c r="C73" s="119" t="s">
        <v>50</v>
      </c>
      <c r="D73" s="85" t="s">
        <v>50</v>
      </c>
      <c r="E73" s="125" t="s">
        <v>50</v>
      </c>
      <c r="F73" s="126" t="s">
        <v>50</v>
      </c>
      <c r="G73" s="100">
        <v>21</v>
      </c>
      <c r="H73" s="100">
        <v>5</v>
      </c>
      <c r="I73" s="99">
        <v>0</v>
      </c>
      <c r="J73" s="99">
        <v>0</v>
      </c>
      <c r="K73" s="98">
        <v>11</v>
      </c>
      <c r="L73" s="99">
        <v>4</v>
      </c>
      <c r="M73" s="127">
        <v>1</v>
      </c>
      <c r="N73" s="4">
        <v>8</v>
      </c>
      <c r="O73" s="4">
        <v>12</v>
      </c>
      <c r="P73" s="4">
        <v>2</v>
      </c>
      <c r="Q73" s="4">
        <v>2</v>
      </c>
      <c r="R73" s="4">
        <v>1</v>
      </c>
      <c r="S73" s="4">
        <v>5</v>
      </c>
      <c r="T73" s="22"/>
      <c r="U73" s="38">
        <f>SUM(C73:S73)</f>
        <v>72</v>
      </c>
      <c r="V73" s="17"/>
      <c r="W73" s="59"/>
      <c r="X73" s="59"/>
      <c r="Y73" s="59"/>
    </row>
    <row r="74" spans="1:25" ht="15.6" customHeight="1" x14ac:dyDescent="0.2">
      <c r="A74" s="150" t="s">
        <v>49</v>
      </c>
      <c r="B74" s="34" t="s">
        <v>8</v>
      </c>
      <c r="C74" s="119" t="s">
        <v>50</v>
      </c>
      <c r="D74" s="86" t="s">
        <v>50</v>
      </c>
      <c r="E74" s="128" t="s">
        <v>50</v>
      </c>
      <c r="F74" s="129" t="s">
        <v>50</v>
      </c>
      <c r="G74" s="105">
        <f>G73</f>
        <v>21</v>
      </c>
      <c r="H74" s="105">
        <f t="shared" ref="H74:S74" si="14">G74-H72+H73</f>
        <v>26</v>
      </c>
      <c r="I74" s="104">
        <f t="shared" si="14"/>
        <v>26</v>
      </c>
      <c r="J74" s="104">
        <f t="shared" si="14"/>
        <v>26</v>
      </c>
      <c r="K74" s="103">
        <f t="shared" si="14"/>
        <v>22</v>
      </c>
      <c r="L74" s="104">
        <f t="shared" si="14"/>
        <v>25</v>
      </c>
      <c r="M74" s="130">
        <f t="shared" si="14"/>
        <v>24</v>
      </c>
      <c r="N74" s="5">
        <f t="shared" si="14"/>
        <v>28</v>
      </c>
      <c r="O74" s="5">
        <f t="shared" si="14"/>
        <v>29</v>
      </c>
      <c r="P74" s="5">
        <f t="shared" si="14"/>
        <v>23</v>
      </c>
      <c r="Q74" s="5">
        <f t="shared" si="14"/>
        <v>19</v>
      </c>
      <c r="R74" s="5">
        <f t="shared" si="14"/>
        <v>11</v>
      </c>
      <c r="S74" s="5">
        <f t="shared" si="14"/>
        <v>5</v>
      </c>
      <c r="T74" s="39">
        <f>S74-T72</f>
        <v>0</v>
      </c>
      <c r="U74" s="40"/>
      <c r="V74" s="3">
        <f>MAX(C74:T74)</f>
        <v>29</v>
      </c>
      <c r="W74" s="59"/>
      <c r="X74" s="59"/>
      <c r="Y74" s="59"/>
    </row>
    <row r="75" spans="1:25" ht="15.6" customHeight="1" x14ac:dyDescent="0.2">
      <c r="A75" s="151"/>
      <c r="B75" s="34" t="s">
        <v>9</v>
      </c>
      <c r="C75" s="143"/>
      <c r="D75" s="144"/>
      <c r="E75" s="144"/>
      <c r="F75" s="145"/>
      <c r="G75" s="145"/>
      <c r="H75" s="145"/>
      <c r="I75" s="145"/>
      <c r="J75" s="145"/>
      <c r="K75" s="131">
        <v>11.46</v>
      </c>
      <c r="L75" s="145"/>
      <c r="M75" s="145"/>
      <c r="N75" s="144"/>
      <c r="O75" s="7">
        <v>11.54</v>
      </c>
      <c r="P75" s="144"/>
      <c r="Q75" s="7">
        <v>11.58</v>
      </c>
      <c r="R75" s="144"/>
      <c r="S75" s="145"/>
      <c r="T75" s="146">
        <v>12.03</v>
      </c>
      <c r="U75" s="41">
        <v>24</v>
      </c>
      <c r="V75" s="17"/>
      <c r="W75" s="59"/>
      <c r="X75" s="59"/>
      <c r="Y75" s="59"/>
    </row>
    <row r="76" spans="1:25" ht="15.6" customHeight="1" x14ac:dyDescent="0.2">
      <c r="A76" s="152"/>
      <c r="B76" s="35" t="s">
        <v>10</v>
      </c>
      <c r="C76" s="147" t="s">
        <v>50</v>
      </c>
      <c r="D76" s="148"/>
      <c r="E76" s="148"/>
      <c r="F76" s="148"/>
      <c r="G76" s="149">
        <v>11.39</v>
      </c>
      <c r="H76" s="145"/>
      <c r="I76" s="148"/>
      <c r="J76" s="148"/>
      <c r="K76" s="109">
        <f>K75</f>
        <v>11.46</v>
      </c>
      <c r="L76" s="148"/>
      <c r="M76" s="148"/>
      <c r="N76" s="148"/>
      <c r="O76" s="8">
        <f>O75</f>
        <v>11.54</v>
      </c>
      <c r="P76" s="148"/>
      <c r="Q76" s="8">
        <f>Q75</f>
        <v>11.58</v>
      </c>
      <c r="R76" s="148"/>
      <c r="S76" s="148"/>
      <c r="T76" s="142"/>
      <c r="U76" s="40"/>
      <c r="V76" s="18"/>
      <c r="W76" s="59"/>
      <c r="X76" s="59"/>
      <c r="Y76" s="59"/>
    </row>
    <row r="77" spans="1:25" ht="15.6" customHeight="1" thickBot="1" x14ac:dyDescent="0.25">
      <c r="A77" s="134">
        <v>351</v>
      </c>
      <c r="B77" s="61" t="s">
        <v>11</v>
      </c>
      <c r="C77" s="68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3"/>
      <c r="U77" s="64"/>
      <c r="V77" s="3"/>
      <c r="W77" s="59"/>
      <c r="X77" s="59"/>
      <c r="Y77" s="59"/>
    </row>
    <row r="78" spans="1:25" ht="15.6" customHeight="1" x14ac:dyDescent="0.2">
      <c r="A78" s="135"/>
      <c r="B78" s="31" t="s">
        <v>5</v>
      </c>
      <c r="C78" s="32"/>
      <c r="D78" s="84" t="s">
        <v>50</v>
      </c>
      <c r="E78" s="122" t="s">
        <v>50</v>
      </c>
      <c r="F78" s="123" t="s">
        <v>50</v>
      </c>
      <c r="G78" s="145"/>
      <c r="H78" s="95">
        <v>0</v>
      </c>
      <c r="I78" s="94">
        <v>0</v>
      </c>
      <c r="J78" s="94">
        <v>0</v>
      </c>
      <c r="K78" s="93">
        <v>15</v>
      </c>
      <c r="L78" s="94">
        <v>0</v>
      </c>
      <c r="M78" s="124">
        <v>6</v>
      </c>
      <c r="N78" s="29">
        <v>12</v>
      </c>
      <c r="O78" s="29">
        <v>9</v>
      </c>
      <c r="P78" s="29">
        <v>3</v>
      </c>
      <c r="Q78" s="29">
        <v>1</v>
      </c>
      <c r="R78" s="29">
        <v>4</v>
      </c>
      <c r="S78" s="29">
        <v>16</v>
      </c>
      <c r="T78" s="36">
        <v>10</v>
      </c>
      <c r="U78" s="37" t="s">
        <v>6</v>
      </c>
      <c r="V78" s="55"/>
      <c r="W78" s="59"/>
      <c r="X78" s="59"/>
      <c r="Y78" s="59"/>
    </row>
    <row r="79" spans="1:25" ht="15.6" customHeight="1" x14ac:dyDescent="0.2">
      <c r="A79" s="133">
        <v>12.06</v>
      </c>
      <c r="B79" s="34" t="s">
        <v>7</v>
      </c>
      <c r="C79" s="119" t="s">
        <v>50</v>
      </c>
      <c r="D79" s="85" t="s">
        <v>50</v>
      </c>
      <c r="E79" s="125" t="s">
        <v>50</v>
      </c>
      <c r="F79" s="126" t="s">
        <v>50</v>
      </c>
      <c r="G79" s="100">
        <v>19</v>
      </c>
      <c r="H79" s="100">
        <v>4</v>
      </c>
      <c r="I79" s="99">
        <v>2</v>
      </c>
      <c r="J79" s="99">
        <v>2</v>
      </c>
      <c r="K79" s="98">
        <v>27</v>
      </c>
      <c r="L79" s="99">
        <v>5</v>
      </c>
      <c r="M79" s="127">
        <v>1</v>
      </c>
      <c r="N79" s="4">
        <v>8</v>
      </c>
      <c r="O79" s="4">
        <v>6</v>
      </c>
      <c r="P79" s="4">
        <v>0</v>
      </c>
      <c r="Q79" s="4">
        <v>0</v>
      </c>
      <c r="R79" s="4">
        <v>2</v>
      </c>
      <c r="S79" s="4">
        <v>0</v>
      </c>
      <c r="T79" s="22"/>
      <c r="U79" s="38">
        <f>SUM(C79:S79)</f>
        <v>76</v>
      </c>
      <c r="V79" s="17"/>
      <c r="W79" s="59"/>
      <c r="X79" s="59"/>
      <c r="Y79" s="59"/>
    </row>
    <row r="80" spans="1:25" ht="15.6" customHeight="1" x14ac:dyDescent="0.2">
      <c r="A80" s="150" t="s">
        <v>49</v>
      </c>
      <c r="B80" s="34" t="s">
        <v>8</v>
      </c>
      <c r="C80" s="119" t="s">
        <v>50</v>
      </c>
      <c r="D80" s="86" t="s">
        <v>50</v>
      </c>
      <c r="E80" s="128" t="s">
        <v>50</v>
      </c>
      <c r="F80" s="129" t="s">
        <v>50</v>
      </c>
      <c r="G80" s="105">
        <f>G79</f>
        <v>19</v>
      </c>
      <c r="H80" s="105">
        <f t="shared" ref="H80:S80" si="15">G80-H78+H79</f>
        <v>23</v>
      </c>
      <c r="I80" s="104">
        <f t="shared" si="15"/>
        <v>25</v>
      </c>
      <c r="J80" s="104">
        <f t="shared" si="15"/>
        <v>27</v>
      </c>
      <c r="K80" s="103">
        <f t="shared" si="15"/>
        <v>39</v>
      </c>
      <c r="L80" s="104">
        <f t="shared" si="15"/>
        <v>44</v>
      </c>
      <c r="M80" s="130">
        <f t="shared" si="15"/>
        <v>39</v>
      </c>
      <c r="N80" s="5">
        <f t="shared" si="15"/>
        <v>35</v>
      </c>
      <c r="O80" s="5">
        <f t="shared" si="15"/>
        <v>32</v>
      </c>
      <c r="P80" s="5">
        <f t="shared" si="15"/>
        <v>29</v>
      </c>
      <c r="Q80" s="5">
        <f t="shared" si="15"/>
        <v>28</v>
      </c>
      <c r="R80" s="5">
        <f t="shared" si="15"/>
        <v>26</v>
      </c>
      <c r="S80" s="5">
        <f t="shared" si="15"/>
        <v>10</v>
      </c>
      <c r="T80" s="39">
        <f>S80-T78</f>
        <v>0</v>
      </c>
      <c r="U80" s="40"/>
      <c r="V80" s="3">
        <f>MAX(C80:T80)</f>
        <v>44</v>
      </c>
      <c r="W80" s="59"/>
      <c r="X80" s="59"/>
      <c r="Y80" s="59"/>
    </row>
    <row r="81" spans="1:25" ht="15.6" customHeight="1" x14ac:dyDescent="0.2">
      <c r="A81" s="151"/>
      <c r="B81" s="34" t="s">
        <v>9</v>
      </c>
      <c r="C81" s="143"/>
      <c r="D81" s="144"/>
      <c r="E81" s="144"/>
      <c r="F81" s="145"/>
      <c r="G81" s="145"/>
      <c r="H81" s="145"/>
      <c r="I81" s="145"/>
      <c r="J81" s="145"/>
      <c r="K81" s="131">
        <v>12.12</v>
      </c>
      <c r="L81" s="145"/>
      <c r="M81" s="145"/>
      <c r="N81" s="144"/>
      <c r="O81" s="7">
        <v>12.21</v>
      </c>
      <c r="P81" s="144"/>
      <c r="Q81" s="7">
        <v>12.25</v>
      </c>
      <c r="R81" s="144"/>
      <c r="S81" s="145"/>
      <c r="T81" s="146">
        <v>12.31</v>
      </c>
      <c r="U81" s="41">
        <v>25</v>
      </c>
      <c r="V81" s="17"/>
      <c r="W81" s="59"/>
      <c r="X81" s="59"/>
      <c r="Y81" s="59"/>
    </row>
    <row r="82" spans="1:25" ht="15.6" customHeight="1" x14ac:dyDescent="0.2">
      <c r="A82" s="152"/>
      <c r="B82" s="35" t="s">
        <v>10</v>
      </c>
      <c r="C82" s="147" t="s">
        <v>50</v>
      </c>
      <c r="D82" s="148"/>
      <c r="E82" s="148"/>
      <c r="F82" s="148"/>
      <c r="G82" s="149">
        <v>12.06</v>
      </c>
      <c r="H82" s="145"/>
      <c r="I82" s="148"/>
      <c r="J82" s="148"/>
      <c r="K82" s="109">
        <v>12.13</v>
      </c>
      <c r="L82" s="148"/>
      <c r="M82" s="148"/>
      <c r="N82" s="148"/>
      <c r="O82" s="8">
        <v>12.22</v>
      </c>
      <c r="P82" s="148"/>
      <c r="Q82" s="8">
        <v>12.23</v>
      </c>
      <c r="R82" s="148"/>
      <c r="S82" s="148"/>
      <c r="T82" s="142"/>
      <c r="U82" s="40"/>
      <c r="V82" s="18"/>
      <c r="W82" s="59"/>
      <c r="X82" s="59"/>
      <c r="Y82" s="59"/>
    </row>
    <row r="83" spans="1:25" ht="15.6" customHeight="1" thickBot="1" x14ac:dyDescent="0.25">
      <c r="A83" s="134">
        <v>523</v>
      </c>
      <c r="B83" s="61" t="s">
        <v>11</v>
      </c>
      <c r="C83" s="68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3"/>
      <c r="U83" s="64"/>
      <c r="V83" s="3"/>
      <c r="W83" s="59"/>
      <c r="X83" s="59"/>
      <c r="Y83" s="59"/>
    </row>
    <row r="84" spans="1:25" ht="15.6" customHeight="1" x14ac:dyDescent="0.2">
      <c r="A84" s="135"/>
      <c r="B84" s="31" t="s">
        <v>5</v>
      </c>
      <c r="C84" s="32"/>
      <c r="D84" s="84" t="s">
        <v>50</v>
      </c>
      <c r="E84" s="122" t="s">
        <v>50</v>
      </c>
      <c r="F84" s="123" t="s">
        <v>50</v>
      </c>
      <c r="G84" s="145"/>
      <c r="H84" s="95">
        <v>0</v>
      </c>
      <c r="I84" s="94">
        <v>0</v>
      </c>
      <c r="J84" s="94">
        <v>0</v>
      </c>
      <c r="K84" s="93">
        <v>2</v>
      </c>
      <c r="L84" s="94">
        <v>0</v>
      </c>
      <c r="M84" s="124">
        <v>0</v>
      </c>
      <c r="N84" s="29">
        <v>11</v>
      </c>
      <c r="O84" s="29">
        <v>16</v>
      </c>
      <c r="P84" s="29">
        <v>7</v>
      </c>
      <c r="Q84" s="29">
        <v>2</v>
      </c>
      <c r="R84" s="29">
        <v>14</v>
      </c>
      <c r="S84" s="29">
        <v>21</v>
      </c>
      <c r="T84" s="36">
        <v>1</v>
      </c>
      <c r="U84" s="37" t="s">
        <v>6</v>
      </c>
      <c r="V84" s="55"/>
      <c r="W84" s="59"/>
      <c r="X84" s="59"/>
      <c r="Y84" s="59"/>
    </row>
    <row r="85" spans="1:25" ht="15.6" customHeight="1" x14ac:dyDescent="0.2">
      <c r="A85" s="133">
        <v>12.44</v>
      </c>
      <c r="B85" s="34" t="s">
        <v>7</v>
      </c>
      <c r="C85" s="119" t="s">
        <v>50</v>
      </c>
      <c r="D85" s="85" t="s">
        <v>50</v>
      </c>
      <c r="E85" s="125" t="s">
        <v>50</v>
      </c>
      <c r="F85" s="126" t="s">
        <v>50</v>
      </c>
      <c r="G85" s="100">
        <v>21</v>
      </c>
      <c r="H85" s="100">
        <v>2</v>
      </c>
      <c r="I85" s="99">
        <v>0</v>
      </c>
      <c r="J85" s="99">
        <v>1</v>
      </c>
      <c r="K85" s="98">
        <v>28</v>
      </c>
      <c r="L85" s="99">
        <v>3</v>
      </c>
      <c r="M85" s="127">
        <v>1</v>
      </c>
      <c r="N85" s="4">
        <v>5</v>
      </c>
      <c r="O85" s="4">
        <v>11</v>
      </c>
      <c r="P85" s="4">
        <v>2</v>
      </c>
      <c r="Q85" s="4">
        <v>0</v>
      </c>
      <c r="R85" s="4">
        <v>0</v>
      </c>
      <c r="S85" s="4">
        <v>0</v>
      </c>
      <c r="T85" s="22"/>
      <c r="U85" s="38">
        <f>SUM(C85:S85)</f>
        <v>74</v>
      </c>
      <c r="V85" s="17"/>
      <c r="W85" s="59"/>
      <c r="X85" s="59"/>
      <c r="Y85" s="59"/>
    </row>
    <row r="86" spans="1:25" ht="15.6" customHeight="1" x14ac:dyDescent="0.2">
      <c r="A86" s="150" t="s">
        <v>49</v>
      </c>
      <c r="B86" s="34" t="s">
        <v>8</v>
      </c>
      <c r="C86" s="119" t="s">
        <v>50</v>
      </c>
      <c r="D86" s="86" t="s">
        <v>50</v>
      </c>
      <c r="E86" s="128" t="s">
        <v>50</v>
      </c>
      <c r="F86" s="129" t="s">
        <v>50</v>
      </c>
      <c r="G86" s="105">
        <f>G85</f>
        <v>21</v>
      </c>
      <c r="H86" s="105">
        <f t="shared" ref="H86:S86" si="16">G86-H84+H85</f>
        <v>23</v>
      </c>
      <c r="I86" s="104">
        <f t="shared" si="16"/>
        <v>23</v>
      </c>
      <c r="J86" s="104">
        <f t="shared" si="16"/>
        <v>24</v>
      </c>
      <c r="K86" s="103">
        <f t="shared" si="16"/>
        <v>50</v>
      </c>
      <c r="L86" s="104">
        <f t="shared" si="16"/>
        <v>53</v>
      </c>
      <c r="M86" s="130">
        <f t="shared" si="16"/>
        <v>54</v>
      </c>
      <c r="N86" s="5">
        <f t="shared" si="16"/>
        <v>48</v>
      </c>
      <c r="O86" s="5">
        <f t="shared" si="16"/>
        <v>43</v>
      </c>
      <c r="P86" s="5">
        <f t="shared" si="16"/>
        <v>38</v>
      </c>
      <c r="Q86" s="5">
        <f t="shared" si="16"/>
        <v>36</v>
      </c>
      <c r="R86" s="5">
        <f t="shared" si="16"/>
        <v>22</v>
      </c>
      <c r="S86" s="5">
        <f t="shared" si="16"/>
        <v>1</v>
      </c>
      <c r="T86" s="39">
        <f>S86-T84</f>
        <v>0</v>
      </c>
      <c r="U86" s="40"/>
      <c r="V86" s="3">
        <f>MAX(C86:T86)</f>
        <v>54</v>
      </c>
      <c r="W86" s="59"/>
      <c r="X86" s="59"/>
      <c r="Y86" s="59"/>
    </row>
    <row r="87" spans="1:25" ht="15.6" customHeight="1" x14ac:dyDescent="0.2">
      <c r="A87" s="151"/>
      <c r="B87" s="34" t="s">
        <v>9</v>
      </c>
      <c r="C87" s="143"/>
      <c r="D87" s="144"/>
      <c r="E87" s="144"/>
      <c r="F87" s="145"/>
      <c r="G87" s="145"/>
      <c r="H87" s="145"/>
      <c r="I87" s="145"/>
      <c r="J87" s="145"/>
      <c r="K87" s="131">
        <v>12.46</v>
      </c>
      <c r="L87" s="145"/>
      <c r="M87" s="145"/>
      <c r="N87" s="144"/>
      <c r="O87" s="7">
        <v>12.59</v>
      </c>
      <c r="P87" s="144"/>
      <c r="Q87" s="7">
        <v>13.05</v>
      </c>
      <c r="R87" s="144"/>
      <c r="S87" s="145"/>
      <c r="T87" s="146">
        <v>13.1</v>
      </c>
      <c r="U87" s="41">
        <v>26</v>
      </c>
      <c r="V87" s="17"/>
      <c r="W87" s="59"/>
      <c r="X87" s="59"/>
      <c r="Y87" s="59"/>
    </row>
    <row r="88" spans="1:25" ht="15.6" customHeight="1" x14ac:dyDescent="0.2">
      <c r="A88" s="152"/>
      <c r="B88" s="35" t="s">
        <v>10</v>
      </c>
      <c r="C88" s="147" t="s">
        <v>50</v>
      </c>
      <c r="D88" s="148"/>
      <c r="E88" s="148"/>
      <c r="F88" s="148"/>
      <c r="G88" s="149">
        <v>12.44</v>
      </c>
      <c r="H88" s="145"/>
      <c r="I88" s="148"/>
      <c r="J88" s="148"/>
      <c r="K88" s="109">
        <f>K87</f>
        <v>12.46</v>
      </c>
      <c r="L88" s="148"/>
      <c r="M88" s="148"/>
      <c r="N88" s="148"/>
      <c r="O88" s="8">
        <f>O87</f>
        <v>12.59</v>
      </c>
      <c r="P88" s="148"/>
      <c r="Q88" s="8">
        <f>Q87</f>
        <v>13.05</v>
      </c>
      <c r="R88" s="148"/>
      <c r="S88" s="148"/>
      <c r="T88" s="142"/>
      <c r="U88" s="40"/>
      <c r="V88" s="18"/>
      <c r="W88" s="59"/>
      <c r="X88" s="59"/>
      <c r="Y88" s="59"/>
    </row>
    <row r="89" spans="1:25" ht="15.6" customHeight="1" thickBot="1" x14ac:dyDescent="0.25">
      <c r="A89" s="134">
        <v>351</v>
      </c>
      <c r="B89" s="61" t="s">
        <v>11</v>
      </c>
      <c r="C89" s="68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3"/>
      <c r="U89" s="64"/>
      <c r="V89" s="3"/>
      <c r="W89" s="59"/>
      <c r="X89" s="59"/>
      <c r="Y89" s="59"/>
    </row>
    <row r="90" spans="1:25" ht="15.6" customHeight="1" x14ac:dyDescent="0.2">
      <c r="A90" s="135"/>
      <c r="B90" s="31" t="s">
        <v>5</v>
      </c>
      <c r="C90" s="32"/>
      <c r="D90" s="84" t="s">
        <v>50</v>
      </c>
      <c r="E90" s="122" t="s">
        <v>50</v>
      </c>
      <c r="F90" s="123" t="s">
        <v>50</v>
      </c>
      <c r="G90" s="145"/>
      <c r="H90" s="95">
        <v>0</v>
      </c>
      <c r="I90" s="94">
        <v>0</v>
      </c>
      <c r="J90" s="94">
        <v>0</v>
      </c>
      <c r="K90" s="93">
        <v>3</v>
      </c>
      <c r="L90" s="94">
        <v>0</v>
      </c>
      <c r="M90" s="124">
        <v>2</v>
      </c>
      <c r="N90" s="29">
        <v>9</v>
      </c>
      <c r="O90" s="29">
        <v>7</v>
      </c>
      <c r="P90" s="29">
        <v>2</v>
      </c>
      <c r="Q90" s="29">
        <v>2</v>
      </c>
      <c r="R90" s="29">
        <v>7</v>
      </c>
      <c r="S90" s="29">
        <v>8</v>
      </c>
      <c r="T90" s="36">
        <v>21</v>
      </c>
      <c r="U90" s="37" t="s">
        <v>6</v>
      </c>
      <c r="V90" s="55"/>
      <c r="W90" s="59"/>
      <c r="X90" s="59"/>
      <c r="Y90" s="59"/>
    </row>
    <row r="91" spans="1:25" ht="15.6" customHeight="1" x14ac:dyDescent="0.2">
      <c r="A91" s="133">
        <v>13.1</v>
      </c>
      <c r="B91" s="34" t="s">
        <v>7</v>
      </c>
      <c r="C91" s="119" t="s">
        <v>50</v>
      </c>
      <c r="D91" s="85" t="s">
        <v>50</v>
      </c>
      <c r="E91" s="125" t="s">
        <v>50</v>
      </c>
      <c r="F91" s="126" t="s">
        <v>50</v>
      </c>
      <c r="G91" s="100">
        <v>7</v>
      </c>
      <c r="H91" s="100">
        <v>1</v>
      </c>
      <c r="I91" s="99">
        <v>0</v>
      </c>
      <c r="J91" s="99">
        <v>0</v>
      </c>
      <c r="K91" s="98">
        <v>31</v>
      </c>
      <c r="L91" s="99">
        <v>3</v>
      </c>
      <c r="M91" s="127">
        <v>1</v>
      </c>
      <c r="N91" s="4">
        <v>7</v>
      </c>
      <c r="O91" s="4">
        <v>6</v>
      </c>
      <c r="P91" s="4">
        <v>5</v>
      </c>
      <c r="Q91" s="4">
        <v>0</v>
      </c>
      <c r="R91" s="4">
        <v>0</v>
      </c>
      <c r="S91" s="4">
        <v>0</v>
      </c>
      <c r="T91" s="22"/>
      <c r="U91" s="38">
        <f>SUM(C91:S91)</f>
        <v>61</v>
      </c>
      <c r="V91" s="17"/>
      <c r="W91" s="59"/>
      <c r="X91" s="59"/>
      <c r="Y91" s="59"/>
    </row>
    <row r="92" spans="1:25" ht="15.6" customHeight="1" x14ac:dyDescent="0.2">
      <c r="A92" s="150" t="s">
        <v>49</v>
      </c>
      <c r="B92" s="34" t="s">
        <v>8</v>
      </c>
      <c r="C92" s="119" t="s">
        <v>50</v>
      </c>
      <c r="D92" s="86" t="s">
        <v>50</v>
      </c>
      <c r="E92" s="128" t="s">
        <v>50</v>
      </c>
      <c r="F92" s="129" t="s">
        <v>50</v>
      </c>
      <c r="G92" s="105">
        <f>G91</f>
        <v>7</v>
      </c>
      <c r="H92" s="105">
        <f t="shared" ref="H92:S92" si="17">G92-H90+H91</f>
        <v>8</v>
      </c>
      <c r="I92" s="104">
        <f t="shared" si="17"/>
        <v>8</v>
      </c>
      <c r="J92" s="104">
        <f t="shared" si="17"/>
        <v>8</v>
      </c>
      <c r="K92" s="103">
        <f t="shared" si="17"/>
        <v>36</v>
      </c>
      <c r="L92" s="104">
        <f t="shared" si="17"/>
        <v>39</v>
      </c>
      <c r="M92" s="130">
        <f t="shared" si="17"/>
        <v>38</v>
      </c>
      <c r="N92" s="5">
        <f t="shared" si="17"/>
        <v>36</v>
      </c>
      <c r="O92" s="5">
        <f t="shared" si="17"/>
        <v>35</v>
      </c>
      <c r="P92" s="5">
        <f t="shared" si="17"/>
        <v>38</v>
      </c>
      <c r="Q92" s="5">
        <f t="shared" si="17"/>
        <v>36</v>
      </c>
      <c r="R92" s="5">
        <f t="shared" si="17"/>
        <v>29</v>
      </c>
      <c r="S92" s="5">
        <f t="shared" si="17"/>
        <v>21</v>
      </c>
      <c r="T92" s="39">
        <f>S92-T90</f>
        <v>0</v>
      </c>
      <c r="U92" s="40"/>
      <c r="V92" s="3">
        <f>MAX(C92:T92)</f>
        <v>39</v>
      </c>
      <c r="W92" s="59"/>
      <c r="X92" s="59"/>
      <c r="Y92" s="59"/>
    </row>
    <row r="93" spans="1:25" ht="15.6" customHeight="1" x14ac:dyDescent="0.2">
      <c r="A93" s="151"/>
      <c r="B93" s="34" t="s">
        <v>9</v>
      </c>
      <c r="C93" s="143"/>
      <c r="D93" s="144"/>
      <c r="E93" s="144"/>
      <c r="F93" s="145"/>
      <c r="G93" s="145"/>
      <c r="H93" s="145"/>
      <c r="I93" s="145"/>
      <c r="J93" s="145"/>
      <c r="K93" s="131">
        <v>13.16</v>
      </c>
      <c r="L93" s="145"/>
      <c r="M93" s="145"/>
      <c r="N93" s="144"/>
      <c r="O93" s="7">
        <v>13.24</v>
      </c>
      <c r="P93" s="144"/>
      <c r="Q93" s="7">
        <v>13.27</v>
      </c>
      <c r="R93" s="144"/>
      <c r="S93" s="145"/>
      <c r="T93" s="146">
        <v>13.34</v>
      </c>
      <c r="U93" s="41">
        <v>24</v>
      </c>
      <c r="V93" s="17"/>
      <c r="W93" s="59"/>
      <c r="X93" s="59"/>
      <c r="Y93" s="59"/>
    </row>
    <row r="94" spans="1:25" ht="15.6" customHeight="1" x14ac:dyDescent="0.2">
      <c r="A94" s="152"/>
      <c r="B94" s="35" t="s">
        <v>10</v>
      </c>
      <c r="C94" s="147" t="s">
        <v>50</v>
      </c>
      <c r="D94" s="148"/>
      <c r="E94" s="148"/>
      <c r="F94" s="148"/>
      <c r="G94" s="149">
        <v>13.1</v>
      </c>
      <c r="H94" s="145"/>
      <c r="I94" s="148"/>
      <c r="J94" s="148"/>
      <c r="K94" s="109">
        <v>13.17</v>
      </c>
      <c r="L94" s="148"/>
      <c r="M94" s="148"/>
      <c r="N94" s="148"/>
      <c r="O94" s="8">
        <f>O93</f>
        <v>13.24</v>
      </c>
      <c r="P94" s="148"/>
      <c r="Q94" s="8">
        <v>13.28</v>
      </c>
      <c r="R94" s="148"/>
      <c r="S94" s="148"/>
      <c r="T94" s="142"/>
      <c r="U94" s="40"/>
      <c r="V94" s="18"/>
      <c r="W94" s="59"/>
      <c r="X94" s="59"/>
      <c r="Y94" s="59"/>
    </row>
    <row r="95" spans="1:25" ht="15.6" customHeight="1" thickBot="1" x14ac:dyDescent="0.25">
      <c r="A95" s="134">
        <v>523</v>
      </c>
      <c r="B95" s="61" t="s">
        <v>11</v>
      </c>
      <c r="C95" s="68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3"/>
      <c r="U95" s="64"/>
      <c r="V95" s="3"/>
      <c r="W95" s="59"/>
      <c r="X95" s="59"/>
      <c r="Y95" s="59"/>
    </row>
    <row r="96" spans="1:25" ht="15.6" customHeight="1" x14ac:dyDescent="0.2">
      <c r="A96" s="135"/>
      <c r="B96" s="31" t="s">
        <v>5</v>
      </c>
      <c r="C96" s="32"/>
      <c r="D96" s="84">
        <v>0</v>
      </c>
      <c r="E96" s="122">
        <v>0</v>
      </c>
      <c r="F96" s="123">
        <v>0</v>
      </c>
      <c r="G96" s="145"/>
      <c r="H96" s="95" t="s">
        <v>50</v>
      </c>
      <c r="I96" s="94">
        <v>0</v>
      </c>
      <c r="J96" s="94">
        <v>0</v>
      </c>
      <c r="K96" s="93">
        <v>0</v>
      </c>
      <c r="L96" s="94">
        <v>0</v>
      </c>
      <c r="M96" s="124">
        <v>2</v>
      </c>
      <c r="N96" s="29">
        <v>11</v>
      </c>
      <c r="O96" s="29">
        <v>11</v>
      </c>
      <c r="P96" s="29">
        <v>4</v>
      </c>
      <c r="Q96" s="29">
        <v>1</v>
      </c>
      <c r="R96" s="29">
        <v>9</v>
      </c>
      <c r="S96" s="29">
        <v>10</v>
      </c>
      <c r="T96" s="36">
        <v>9</v>
      </c>
      <c r="U96" s="37" t="s">
        <v>6</v>
      </c>
      <c r="V96" s="55"/>
      <c r="W96" s="59"/>
      <c r="X96" s="59"/>
      <c r="Y96" s="59"/>
    </row>
    <row r="97" spans="1:25" ht="15.6" customHeight="1" x14ac:dyDescent="0.2">
      <c r="A97" s="133">
        <v>14.03</v>
      </c>
      <c r="B97" s="34" t="s">
        <v>7</v>
      </c>
      <c r="C97" s="119">
        <v>0</v>
      </c>
      <c r="D97" s="85">
        <v>0</v>
      </c>
      <c r="E97" s="125">
        <v>4</v>
      </c>
      <c r="F97" s="126">
        <v>2</v>
      </c>
      <c r="G97" s="100" t="s">
        <v>50</v>
      </c>
      <c r="H97" s="100" t="s">
        <v>50</v>
      </c>
      <c r="I97" s="99">
        <v>0</v>
      </c>
      <c r="J97" s="99">
        <v>0</v>
      </c>
      <c r="K97" s="98">
        <v>18</v>
      </c>
      <c r="L97" s="99">
        <v>10</v>
      </c>
      <c r="M97" s="127">
        <v>12</v>
      </c>
      <c r="N97" s="4">
        <v>5</v>
      </c>
      <c r="O97" s="4">
        <v>1</v>
      </c>
      <c r="P97" s="4">
        <v>2</v>
      </c>
      <c r="Q97" s="4">
        <v>0</v>
      </c>
      <c r="R97" s="4">
        <v>3</v>
      </c>
      <c r="S97" s="4">
        <v>0</v>
      </c>
      <c r="T97" s="22"/>
      <c r="U97" s="38">
        <f>SUM(C97:T97)</f>
        <v>57</v>
      </c>
      <c r="V97" s="17"/>
      <c r="W97" s="59"/>
      <c r="X97" s="59"/>
      <c r="Y97" s="59"/>
    </row>
    <row r="98" spans="1:25" ht="15.6" customHeight="1" x14ac:dyDescent="0.2">
      <c r="A98" s="150" t="s">
        <v>51</v>
      </c>
      <c r="B98" s="34" t="s">
        <v>8</v>
      </c>
      <c r="C98" s="119">
        <f>C97</f>
        <v>0</v>
      </c>
      <c r="D98" s="86">
        <f t="shared" ref="D98" si="18">C98-D96+D97</f>
        <v>0</v>
      </c>
      <c r="E98" s="128">
        <f>D98-E96+E97</f>
        <v>4</v>
      </c>
      <c r="F98" s="129">
        <f>E98-F96+F97</f>
        <v>6</v>
      </c>
      <c r="G98" s="105" t="s">
        <v>50</v>
      </c>
      <c r="H98" s="105" t="s">
        <v>50</v>
      </c>
      <c r="I98" s="104">
        <f>F98-I96+I97</f>
        <v>6</v>
      </c>
      <c r="J98" s="104">
        <f t="shared" ref="J98:S98" si="19">I98-J96+J97</f>
        <v>6</v>
      </c>
      <c r="K98" s="130">
        <f t="shared" si="19"/>
        <v>24</v>
      </c>
      <c r="L98" s="130">
        <f t="shared" si="19"/>
        <v>34</v>
      </c>
      <c r="M98" s="130">
        <f t="shared" si="19"/>
        <v>44</v>
      </c>
      <c r="N98" s="5">
        <f t="shared" si="19"/>
        <v>38</v>
      </c>
      <c r="O98" s="5">
        <f t="shared" si="19"/>
        <v>28</v>
      </c>
      <c r="P98" s="5">
        <f t="shared" si="19"/>
        <v>26</v>
      </c>
      <c r="Q98" s="5">
        <f t="shared" si="19"/>
        <v>25</v>
      </c>
      <c r="R98" s="5">
        <f t="shared" si="19"/>
        <v>19</v>
      </c>
      <c r="S98" s="5">
        <f t="shared" si="19"/>
        <v>9</v>
      </c>
      <c r="T98" s="39">
        <f>S98-T96</f>
        <v>0</v>
      </c>
      <c r="U98" s="40"/>
      <c r="V98" s="3">
        <f>MAX(C98:T98)</f>
        <v>44</v>
      </c>
      <c r="W98" s="59"/>
      <c r="X98" s="59"/>
      <c r="Y98" s="59"/>
    </row>
    <row r="99" spans="1:25" ht="15.6" customHeight="1" x14ac:dyDescent="0.2">
      <c r="A99" s="151"/>
      <c r="B99" s="34" t="s">
        <v>9</v>
      </c>
      <c r="C99" s="143"/>
      <c r="D99" s="144"/>
      <c r="E99" s="144"/>
      <c r="F99" s="145"/>
      <c r="G99" s="145"/>
      <c r="H99" s="145"/>
      <c r="I99" s="145"/>
      <c r="J99" s="145"/>
      <c r="K99" s="131">
        <v>14.13</v>
      </c>
      <c r="L99" s="145"/>
      <c r="M99" s="145"/>
      <c r="N99" s="144"/>
      <c r="O99" s="7">
        <v>14.23</v>
      </c>
      <c r="P99" s="144"/>
      <c r="Q99" s="7">
        <v>14.27</v>
      </c>
      <c r="R99" s="144"/>
      <c r="S99" s="145"/>
      <c r="T99" s="146">
        <v>14.33</v>
      </c>
      <c r="U99" s="41">
        <v>30</v>
      </c>
      <c r="V99" s="17"/>
      <c r="W99" s="59"/>
      <c r="X99" s="59"/>
      <c r="Y99" s="59"/>
    </row>
    <row r="100" spans="1:25" ht="15.6" customHeight="1" x14ac:dyDescent="0.2">
      <c r="A100" s="152"/>
      <c r="B100" s="35" t="s">
        <v>10</v>
      </c>
      <c r="C100" s="147">
        <v>14.03</v>
      </c>
      <c r="D100" s="148"/>
      <c r="E100" s="148"/>
      <c r="F100" s="148"/>
      <c r="G100" s="149" t="s">
        <v>50</v>
      </c>
      <c r="H100" s="145"/>
      <c r="I100" s="148"/>
      <c r="J100" s="148"/>
      <c r="K100" s="109">
        <v>14.14</v>
      </c>
      <c r="L100" s="148"/>
      <c r="M100" s="148"/>
      <c r="N100" s="148"/>
      <c r="O100" s="8">
        <v>14.24</v>
      </c>
      <c r="P100" s="148"/>
      <c r="Q100" s="8">
        <v>14.28</v>
      </c>
      <c r="R100" s="148"/>
      <c r="S100" s="148"/>
      <c r="T100" s="142"/>
      <c r="U100" s="40"/>
      <c r="V100" s="18"/>
      <c r="W100" s="59"/>
      <c r="X100" s="59"/>
      <c r="Y100" s="59"/>
    </row>
    <row r="101" spans="1:25" ht="15.6" customHeight="1" thickBot="1" x14ac:dyDescent="0.25">
      <c r="A101" s="134">
        <v>206</v>
      </c>
      <c r="B101" s="61" t="s">
        <v>11</v>
      </c>
      <c r="C101" s="68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3"/>
      <c r="U101" s="64"/>
      <c r="V101" s="3"/>
      <c r="W101" s="59"/>
      <c r="X101" s="59"/>
      <c r="Y101" s="59"/>
    </row>
    <row r="102" spans="1:25" ht="15.6" customHeight="1" x14ac:dyDescent="0.2">
      <c r="A102" s="135"/>
      <c r="B102" s="31" t="s">
        <v>5</v>
      </c>
      <c r="C102" s="32"/>
      <c r="D102" s="84" t="s">
        <v>50</v>
      </c>
      <c r="E102" s="122" t="s">
        <v>50</v>
      </c>
      <c r="F102" s="123" t="s">
        <v>50</v>
      </c>
      <c r="G102" s="145"/>
      <c r="H102" s="95">
        <v>0</v>
      </c>
      <c r="I102" s="94">
        <v>1</v>
      </c>
      <c r="J102" s="94">
        <v>0</v>
      </c>
      <c r="K102" s="93">
        <v>2</v>
      </c>
      <c r="L102" s="94">
        <v>0</v>
      </c>
      <c r="M102" s="124">
        <v>2</v>
      </c>
      <c r="N102" s="29">
        <v>7</v>
      </c>
      <c r="O102" s="29">
        <v>9</v>
      </c>
      <c r="P102" s="29">
        <v>4</v>
      </c>
      <c r="Q102" s="29">
        <v>0</v>
      </c>
      <c r="R102" s="29">
        <v>2</v>
      </c>
      <c r="S102" s="29">
        <v>8</v>
      </c>
      <c r="T102" s="36">
        <v>4</v>
      </c>
      <c r="U102" s="37" t="s">
        <v>6</v>
      </c>
      <c r="V102" s="55"/>
      <c r="W102" s="59"/>
      <c r="X102" s="59"/>
      <c r="Y102" s="59"/>
    </row>
    <row r="103" spans="1:25" ht="15.6" customHeight="1" x14ac:dyDescent="0.2">
      <c r="A103" s="133">
        <v>14.3</v>
      </c>
      <c r="B103" s="34" t="s">
        <v>7</v>
      </c>
      <c r="C103" s="119" t="s">
        <v>50</v>
      </c>
      <c r="D103" s="85" t="s">
        <v>50</v>
      </c>
      <c r="E103" s="125" t="s">
        <v>50</v>
      </c>
      <c r="F103" s="126" t="s">
        <v>50</v>
      </c>
      <c r="G103" s="100">
        <v>11</v>
      </c>
      <c r="H103" s="100">
        <v>3</v>
      </c>
      <c r="I103" s="99">
        <v>0</v>
      </c>
      <c r="J103" s="99">
        <v>0</v>
      </c>
      <c r="K103" s="98">
        <v>13</v>
      </c>
      <c r="L103" s="99">
        <v>4</v>
      </c>
      <c r="M103" s="127">
        <v>2</v>
      </c>
      <c r="N103" s="4">
        <v>1</v>
      </c>
      <c r="O103" s="4">
        <v>2</v>
      </c>
      <c r="P103" s="4">
        <v>1</v>
      </c>
      <c r="Q103" s="4">
        <v>0</v>
      </c>
      <c r="R103" s="4">
        <v>2</v>
      </c>
      <c r="S103" s="4">
        <v>0</v>
      </c>
      <c r="T103" s="22"/>
      <c r="U103" s="38">
        <f>SUM(C103:S103)</f>
        <v>39</v>
      </c>
      <c r="V103" s="17"/>
      <c r="W103" s="59"/>
      <c r="X103" s="59"/>
      <c r="Y103" s="59"/>
    </row>
    <row r="104" spans="1:25" ht="15.6" customHeight="1" x14ac:dyDescent="0.2">
      <c r="A104" s="150" t="s">
        <v>49</v>
      </c>
      <c r="B104" s="34" t="s">
        <v>8</v>
      </c>
      <c r="C104" s="119" t="s">
        <v>50</v>
      </c>
      <c r="D104" s="86" t="s">
        <v>50</v>
      </c>
      <c r="E104" s="128" t="s">
        <v>50</v>
      </c>
      <c r="F104" s="129" t="s">
        <v>50</v>
      </c>
      <c r="G104" s="105">
        <f>G103</f>
        <v>11</v>
      </c>
      <c r="H104" s="105">
        <f t="shared" ref="H104:S104" si="20">G104-H102+H103</f>
        <v>14</v>
      </c>
      <c r="I104" s="104">
        <f t="shared" si="20"/>
        <v>13</v>
      </c>
      <c r="J104" s="104">
        <f t="shared" si="20"/>
        <v>13</v>
      </c>
      <c r="K104" s="103">
        <f t="shared" si="20"/>
        <v>24</v>
      </c>
      <c r="L104" s="104">
        <f t="shared" si="20"/>
        <v>28</v>
      </c>
      <c r="M104" s="130">
        <f t="shared" si="20"/>
        <v>28</v>
      </c>
      <c r="N104" s="5">
        <f t="shared" si="20"/>
        <v>22</v>
      </c>
      <c r="O104" s="5">
        <f t="shared" si="20"/>
        <v>15</v>
      </c>
      <c r="P104" s="5">
        <f t="shared" si="20"/>
        <v>12</v>
      </c>
      <c r="Q104" s="5">
        <f t="shared" si="20"/>
        <v>12</v>
      </c>
      <c r="R104" s="5">
        <f t="shared" si="20"/>
        <v>12</v>
      </c>
      <c r="S104" s="5">
        <f t="shared" si="20"/>
        <v>4</v>
      </c>
      <c r="T104" s="39">
        <f>S104-T102</f>
        <v>0</v>
      </c>
      <c r="U104" s="40"/>
      <c r="V104" s="3">
        <f>MAX(C104:T104)</f>
        <v>28</v>
      </c>
      <c r="W104" s="59"/>
      <c r="X104" s="59"/>
      <c r="Y104" s="59"/>
    </row>
    <row r="105" spans="1:25" ht="15.6" customHeight="1" x14ac:dyDescent="0.2">
      <c r="A105" s="151"/>
      <c r="B105" s="34" t="s">
        <v>9</v>
      </c>
      <c r="C105" s="143"/>
      <c r="D105" s="144"/>
      <c r="E105" s="144"/>
      <c r="F105" s="145"/>
      <c r="G105" s="145"/>
      <c r="H105" s="145"/>
      <c r="I105" s="145"/>
      <c r="J105" s="145"/>
      <c r="K105" s="131">
        <v>14.37</v>
      </c>
      <c r="L105" s="145"/>
      <c r="M105" s="145"/>
      <c r="N105" s="144"/>
      <c r="O105" s="7">
        <v>14.46</v>
      </c>
      <c r="P105" s="144"/>
      <c r="Q105" s="7">
        <v>14.51</v>
      </c>
      <c r="R105" s="144"/>
      <c r="S105" s="145"/>
      <c r="T105" s="146">
        <v>14.57</v>
      </c>
      <c r="U105" s="41">
        <v>27</v>
      </c>
      <c r="V105" s="17"/>
      <c r="W105" s="59"/>
      <c r="X105" s="59"/>
      <c r="Y105" s="59"/>
    </row>
    <row r="106" spans="1:25" ht="15.6" customHeight="1" x14ac:dyDescent="0.2">
      <c r="A106" s="152"/>
      <c r="B106" s="35" t="s">
        <v>10</v>
      </c>
      <c r="C106" s="147" t="s">
        <v>50</v>
      </c>
      <c r="D106" s="148"/>
      <c r="E106" s="148"/>
      <c r="F106" s="148"/>
      <c r="G106" s="149">
        <v>14.3</v>
      </c>
      <c r="H106" s="145"/>
      <c r="I106" s="148"/>
      <c r="J106" s="148"/>
      <c r="K106" s="109">
        <f>K105</f>
        <v>14.37</v>
      </c>
      <c r="L106" s="148"/>
      <c r="M106" s="148"/>
      <c r="N106" s="148"/>
      <c r="O106" s="8">
        <f>O105</f>
        <v>14.46</v>
      </c>
      <c r="P106" s="148"/>
      <c r="Q106" s="8">
        <f>Q105</f>
        <v>14.51</v>
      </c>
      <c r="R106" s="148"/>
      <c r="S106" s="148"/>
      <c r="T106" s="142"/>
      <c r="U106" s="40"/>
      <c r="V106" s="18"/>
      <c r="W106" s="59"/>
      <c r="X106" s="59"/>
      <c r="Y106" s="59"/>
    </row>
    <row r="107" spans="1:25" ht="15.6" customHeight="1" thickBot="1" x14ac:dyDescent="0.25">
      <c r="A107" s="134">
        <v>511</v>
      </c>
      <c r="B107" s="61" t="s">
        <v>11</v>
      </c>
      <c r="C107" s="68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3"/>
      <c r="U107" s="64"/>
      <c r="V107" s="3"/>
      <c r="W107" s="59"/>
      <c r="X107" s="59"/>
      <c r="Y107" s="59"/>
    </row>
    <row r="108" spans="1:25" ht="15.6" customHeight="1" x14ac:dyDescent="0.2">
      <c r="A108" s="135"/>
      <c r="B108" s="31" t="s">
        <v>5</v>
      </c>
      <c r="C108" s="32"/>
      <c r="D108" s="84">
        <v>0</v>
      </c>
      <c r="E108" s="122">
        <v>0</v>
      </c>
      <c r="F108" s="123">
        <v>0</v>
      </c>
      <c r="G108" s="145"/>
      <c r="H108" s="95" t="s">
        <v>50</v>
      </c>
      <c r="I108" s="94">
        <v>1</v>
      </c>
      <c r="J108" s="94">
        <v>0</v>
      </c>
      <c r="K108" s="93">
        <v>3</v>
      </c>
      <c r="L108" s="94">
        <v>0</v>
      </c>
      <c r="M108" s="124">
        <v>0</v>
      </c>
      <c r="N108" s="29">
        <v>2</v>
      </c>
      <c r="O108" s="29">
        <v>8</v>
      </c>
      <c r="P108" s="29">
        <v>4</v>
      </c>
      <c r="Q108" s="29">
        <v>0</v>
      </c>
      <c r="R108" s="29">
        <v>5</v>
      </c>
      <c r="S108" s="29">
        <v>8</v>
      </c>
      <c r="T108" s="36">
        <v>3</v>
      </c>
      <c r="U108" s="37" t="s">
        <v>6</v>
      </c>
      <c r="V108" s="55"/>
      <c r="W108" s="59"/>
      <c r="X108" s="59"/>
      <c r="Y108" s="59"/>
    </row>
    <row r="109" spans="1:25" ht="15.6" customHeight="1" x14ac:dyDescent="0.2">
      <c r="A109" s="133">
        <v>15.04</v>
      </c>
      <c r="B109" s="34" t="s">
        <v>7</v>
      </c>
      <c r="C109" s="119">
        <v>1</v>
      </c>
      <c r="D109" s="85">
        <v>0</v>
      </c>
      <c r="E109" s="125">
        <v>0</v>
      </c>
      <c r="F109" s="126">
        <v>2</v>
      </c>
      <c r="G109" s="100" t="s">
        <v>50</v>
      </c>
      <c r="H109" s="100" t="s">
        <v>50</v>
      </c>
      <c r="I109" s="99">
        <v>2</v>
      </c>
      <c r="J109" s="99">
        <v>0</v>
      </c>
      <c r="K109" s="98">
        <v>12</v>
      </c>
      <c r="L109" s="99">
        <v>3</v>
      </c>
      <c r="M109" s="127">
        <v>3</v>
      </c>
      <c r="N109" s="4">
        <v>2</v>
      </c>
      <c r="O109" s="4">
        <v>3</v>
      </c>
      <c r="P109" s="4">
        <v>0</v>
      </c>
      <c r="Q109" s="4">
        <v>2</v>
      </c>
      <c r="R109" s="4">
        <v>2</v>
      </c>
      <c r="S109" s="4">
        <v>2</v>
      </c>
      <c r="T109" s="22"/>
      <c r="U109" s="38">
        <f>SUM(C109:S109)</f>
        <v>34</v>
      </c>
      <c r="V109" s="17"/>
      <c r="W109" s="59"/>
      <c r="X109" s="59"/>
      <c r="Y109" s="59"/>
    </row>
    <row r="110" spans="1:25" ht="15.6" customHeight="1" x14ac:dyDescent="0.2">
      <c r="A110" s="150" t="s">
        <v>51</v>
      </c>
      <c r="B110" s="34" t="s">
        <v>8</v>
      </c>
      <c r="C110" s="119">
        <f>C109</f>
        <v>1</v>
      </c>
      <c r="D110" s="86">
        <f t="shared" ref="D110" si="21">C110-D108+D109</f>
        <v>1</v>
      </c>
      <c r="E110" s="128">
        <f>D110-E108+E109</f>
        <v>1</v>
      </c>
      <c r="F110" s="129">
        <f>E110-F108+F109</f>
        <v>3</v>
      </c>
      <c r="G110" s="105" t="s">
        <v>50</v>
      </c>
      <c r="H110" s="105" t="s">
        <v>50</v>
      </c>
      <c r="I110" s="104">
        <f>F110-I108+I109</f>
        <v>4</v>
      </c>
      <c r="J110" s="104">
        <f t="shared" ref="J110:S110" si="22">I110-J108+J109</f>
        <v>4</v>
      </c>
      <c r="K110" s="103">
        <f t="shared" si="22"/>
        <v>13</v>
      </c>
      <c r="L110" s="104">
        <f t="shared" si="22"/>
        <v>16</v>
      </c>
      <c r="M110" s="130">
        <f t="shared" si="22"/>
        <v>19</v>
      </c>
      <c r="N110" s="5">
        <f t="shared" si="22"/>
        <v>19</v>
      </c>
      <c r="O110" s="5">
        <f t="shared" si="22"/>
        <v>14</v>
      </c>
      <c r="P110" s="5">
        <f t="shared" si="22"/>
        <v>10</v>
      </c>
      <c r="Q110" s="5">
        <f t="shared" si="22"/>
        <v>12</v>
      </c>
      <c r="R110" s="5">
        <f t="shared" si="22"/>
        <v>9</v>
      </c>
      <c r="S110" s="5">
        <f t="shared" si="22"/>
        <v>3</v>
      </c>
      <c r="T110" s="39">
        <f>S110-T108</f>
        <v>0</v>
      </c>
      <c r="U110" s="40"/>
      <c r="V110" s="3">
        <f>MAX(C110:T110)</f>
        <v>19</v>
      </c>
      <c r="W110" s="59"/>
      <c r="X110" s="59"/>
      <c r="Y110" s="59"/>
    </row>
    <row r="111" spans="1:25" ht="15.6" customHeight="1" x14ac:dyDescent="0.2">
      <c r="A111" s="151"/>
      <c r="B111" s="34" t="s">
        <v>9</v>
      </c>
      <c r="C111" s="143"/>
      <c r="D111" s="144"/>
      <c r="E111" s="144"/>
      <c r="F111" s="145"/>
      <c r="G111" s="145"/>
      <c r="H111" s="145"/>
      <c r="I111" s="145"/>
      <c r="J111" s="145"/>
      <c r="K111" s="131">
        <v>15.12</v>
      </c>
      <c r="L111" s="145"/>
      <c r="M111" s="145"/>
      <c r="N111" s="144"/>
      <c r="O111" s="7">
        <v>15.22</v>
      </c>
      <c r="P111" s="144"/>
      <c r="Q111" s="7">
        <v>15.26</v>
      </c>
      <c r="R111" s="144"/>
      <c r="S111" s="145"/>
      <c r="T111" s="146">
        <v>15.32</v>
      </c>
      <c r="U111" s="41">
        <v>27</v>
      </c>
      <c r="V111" s="17"/>
      <c r="W111" s="59"/>
      <c r="X111" s="59"/>
      <c r="Y111" s="59"/>
    </row>
    <row r="112" spans="1:25" ht="15.6" customHeight="1" x14ac:dyDescent="0.2">
      <c r="A112" s="152"/>
      <c r="B112" s="35" t="s">
        <v>10</v>
      </c>
      <c r="C112" s="147">
        <v>15.05</v>
      </c>
      <c r="D112" s="148"/>
      <c r="E112" s="148"/>
      <c r="F112" s="148"/>
      <c r="G112" s="149" t="s">
        <v>50</v>
      </c>
      <c r="H112" s="145"/>
      <c r="I112" s="148"/>
      <c r="J112" s="148"/>
      <c r="K112" s="109">
        <v>15.13</v>
      </c>
      <c r="L112" s="148"/>
      <c r="M112" s="148"/>
      <c r="N112" s="148"/>
      <c r="O112" s="8">
        <v>15.23</v>
      </c>
      <c r="P112" s="148"/>
      <c r="Q112" s="8">
        <v>15.27</v>
      </c>
      <c r="R112" s="148"/>
      <c r="S112" s="148"/>
      <c r="T112" s="142"/>
      <c r="U112" s="40"/>
      <c r="V112" s="18"/>
      <c r="W112" s="59"/>
      <c r="X112" s="59"/>
      <c r="Y112" s="59"/>
    </row>
    <row r="113" spans="1:25" ht="15.6" customHeight="1" thickBot="1" x14ac:dyDescent="0.25">
      <c r="A113" s="134">
        <v>206</v>
      </c>
      <c r="B113" s="61" t="s">
        <v>11</v>
      </c>
      <c r="C113" s="68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3"/>
      <c r="U113" s="64"/>
      <c r="V113" s="3"/>
      <c r="W113" s="59"/>
      <c r="X113" s="59"/>
      <c r="Y113" s="59"/>
    </row>
    <row r="114" spans="1:25" ht="15.6" customHeight="1" x14ac:dyDescent="0.2">
      <c r="A114" s="135"/>
      <c r="B114" s="31" t="s">
        <v>5</v>
      </c>
      <c r="C114" s="32"/>
      <c r="D114" s="84" t="s">
        <v>50</v>
      </c>
      <c r="E114" s="122" t="s">
        <v>50</v>
      </c>
      <c r="F114" s="123" t="s">
        <v>50</v>
      </c>
      <c r="G114" s="145"/>
      <c r="H114" s="95">
        <v>0</v>
      </c>
      <c r="I114" s="94">
        <v>0</v>
      </c>
      <c r="J114" s="94">
        <v>0</v>
      </c>
      <c r="K114" s="93">
        <v>3</v>
      </c>
      <c r="L114" s="94">
        <v>0</v>
      </c>
      <c r="M114" s="124">
        <v>2</v>
      </c>
      <c r="N114" s="29">
        <v>5</v>
      </c>
      <c r="O114" s="29">
        <v>3</v>
      </c>
      <c r="P114" s="29">
        <v>4</v>
      </c>
      <c r="Q114" s="29">
        <v>3</v>
      </c>
      <c r="R114" s="29">
        <v>4</v>
      </c>
      <c r="S114" s="29">
        <v>7</v>
      </c>
      <c r="T114" s="36">
        <v>7</v>
      </c>
      <c r="U114" s="37" t="s">
        <v>6</v>
      </c>
      <c r="V114" s="55"/>
      <c r="W114" s="59"/>
      <c r="X114" s="59"/>
      <c r="Y114" s="59"/>
    </row>
    <row r="115" spans="1:25" ht="15.6" customHeight="1" x14ac:dyDescent="0.2">
      <c r="A115" s="133">
        <v>15.33</v>
      </c>
      <c r="B115" s="34" t="s">
        <v>7</v>
      </c>
      <c r="C115" s="119" t="s">
        <v>50</v>
      </c>
      <c r="D115" s="85" t="s">
        <v>50</v>
      </c>
      <c r="E115" s="125" t="s">
        <v>50</v>
      </c>
      <c r="F115" s="126" t="s">
        <v>50</v>
      </c>
      <c r="G115" s="100">
        <v>17</v>
      </c>
      <c r="H115" s="100">
        <v>1</v>
      </c>
      <c r="I115" s="99">
        <v>2</v>
      </c>
      <c r="J115" s="99">
        <v>1</v>
      </c>
      <c r="K115" s="98">
        <v>7</v>
      </c>
      <c r="L115" s="99">
        <v>3</v>
      </c>
      <c r="M115" s="127">
        <v>1</v>
      </c>
      <c r="N115" s="4">
        <v>0</v>
      </c>
      <c r="O115" s="4">
        <v>2</v>
      </c>
      <c r="P115" s="4">
        <v>3</v>
      </c>
      <c r="Q115" s="4">
        <v>0</v>
      </c>
      <c r="R115" s="4">
        <v>0</v>
      </c>
      <c r="S115" s="4">
        <v>1</v>
      </c>
      <c r="T115" s="22"/>
      <c r="U115" s="38">
        <f>SUM(C115:S115)</f>
        <v>38</v>
      </c>
      <c r="V115" s="17"/>
      <c r="W115" s="59"/>
      <c r="X115" s="59"/>
      <c r="Y115" s="59"/>
    </row>
    <row r="116" spans="1:25" ht="15.6" customHeight="1" x14ac:dyDescent="0.2">
      <c r="A116" s="150" t="s">
        <v>49</v>
      </c>
      <c r="B116" s="34" t="s">
        <v>8</v>
      </c>
      <c r="C116" s="119" t="s">
        <v>50</v>
      </c>
      <c r="D116" s="86" t="s">
        <v>50</v>
      </c>
      <c r="E116" s="128" t="s">
        <v>50</v>
      </c>
      <c r="F116" s="129" t="s">
        <v>50</v>
      </c>
      <c r="G116" s="105">
        <f>G115</f>
        <v>17</v>
      </c>
      <c r="H116" s="105">
        <f t="shared" ref="H116:S116" si="23">G116-H114+H115</f>
        <v>18</v>
      </c>
      <c r="I116" s="104">
        <f t="shared" si="23"/>
        <v>20</v>
      </c>
      <c r="J116" s="104">
        <f t="shared" si="23"/>
        <v>21</v>
      </c>
      <c r="K116" s="103">
        <f t="shared" si="23"/>
        <v>25</v>
      </c>
      <c r="L116" s="104">
        <f t="shared" si="23"/>
        <v>28</v>
      </c>
      <c r="M116" s="130">
        <f t="shared" si="23"/>
        <v>27</v>
      </c>
      <c r="N116" s="5">
        <f t="shared" si="23"/>
        <v>22</v>
      </c>
      <c r="O116" s="5">
        <f t="shared" si="23"/>
        <v>21</v>
      </c>
      <c r="P116" s="5">
        <f t="shared" si="23"/>
        <v>20</v>
      </c>
      <c r="Q116" s="5">
        <f t="shared" si="23"/>
        <v>17</v>
      </c>
      <c r="R116" s="5">
        <f t="shared" si="23"/>
        <v>13</v>
      </c>
      <c r="S116" s="5">
        <f t="shared" si="23"/>
        <v>7</v>
      </c>
      <c r="T116" s="39">
        <f>S116-T114</f>
        <v>0</v>
      </c>
      <c r="U116" s="40"/>
      <c r="V116" s="3">
        <f>MAX(C116:T116)</f>
        <v>28</v>
      </c>
      <c r="W116" s="59"/>
      <c r="X116" s="59"/>
      <c r="Y116" s="59"/>
    </row>
    <row r="117" spans="1:25" ht="15.6" customHeight="1" x14ac:dyDescent="0.2">
      <c r="A117" s="151"/>
      <c r="B117" s="34" t="s">
        <v>9</v>
      </c>
      <c r="C117" s="143"/>
      <c r="D117" s="144"/>
      <c r="E117" s="144"/>
      <c r="F117" s="145"/>
      <c r="G117" s="145"/>
      <c r="H117" s="145"/>
      <c r="I117" s="145"/>
      <c r="J117" s="145"/>
      <c r="K117" s="131">
        <v>15.4</v>
      </c>
      <c r="L117" s="145"/>
      <c r="M117" s="145"/>
      <c r="N117" s="144"/>
      <c r="O117" s="7">
        <v>15.48</v>
      </c>
      <c r="P117" s="144"/>
      <c r="Q117" s="7">
        <v>15.53</v>
      </c>
      <c r="R117" s="144"/>
      <c r="S117" s="145"/>
      <c r="T117" s="146">
        <v>16</v>
      </c>
      <c r="U117" s="41">
        <v>27</v>
      </c>
      <c r="V117" s="17"/>
      <c r="W117" s="59"/>
      <c r="X117" s="59"/>
      <c r="Y117" s="59"/>
    </row>
    <row r="118" spans="1:25" ht="15.6" customHeight="1" x14ac:dyDescent="0.2">
      <c r="A118" s="152"/>
      <c r="B118" s="35" t="s">
        <v>10</v>
      </c>
      <c r="C118" s="147" t="s">
        <v>50</v>
      </c>
      <c r="D118" s="148"/>
      <c r="E118" s="148"/>
      <c r="F118" s="148"/>
      <c r="G118" s="149">
        <v>15.33</v>
      </c>
      <c r="H118" s="145"/>
      <c r="I118" s="148"/>
      <c r="J118" s="148"/>
      <c r="K118" s="109">
        <f>K117</f>
        <v>15.4</v>
      </c>
      <c r="L118" s="148"/>
      <c r="M118" s="148"/>
      <c r="N118" s="148"/>
      <c r="O118" s="8">
        <f>O117</f>
        <v>15.48</v>
      </c>
      <c r="P118" s="148"/>
      <c r="Q118" s="8">
        <f>Q117</f>
        <v>15.53</v>
      </c>
      <c r="R118" s="148"/>
      <c r="S118" s="148"/>
      <c r="T118" s="142"/>
      <c r="U118" s="40"/>
      <c r="V118" s="18"/>
      <c r="W118" s="59"/>
      <c r="X118" s="59"/>
      <c r="Y118" s="59"/>
    </row>
    <row r="119" spans="1:25" ht="15.6" customHeight="1" thickBot="1" x14ac:dyDescent="0.25">
      <c r="A119" s="134">
        <v>511</v>
      </c>
      <c r="B119" s="61" t="s">
        <v>11</v>
      </c>
      <c r="C119" s="68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3"/>
      <c r="U119" s="64"/>
      <c r="V119" s="3"/>
      <c r="W119" s="59"/>
      <c r="X119" s="59"/>
      <c r="Y119" s="59"/>
    </row>
    <row r="120" spans="1:25" ht="15.6" customHeight="1" x14ac:dyDescent="0.2">
      <c r="A120" s="135"/>
      <c r="B120" s="31" t="s">
        <v>5</v>
      </c>
      <c r="C120" s="32"/>
      <c r="D120" s="84" t="s">
        <v>50</v>
      </c>
      <c r="E120" s="122" t="s">
        <v>50</v>
      </c>
      <c r="F120" s="123" t="s">
        <v>50</v>
      </c>
      <c r="G120" s="145"/>
      <c r="H120" s="95">
        <v>0</v>
      </c>
      <c r="I120" s="94">
        <v>0</v>
      </c>
      <c r="J120" s="94">
        <v>1</v>
      </c>
      <c r="K120" s="93">
        <v>3</v>
      </c>
      <c r="L120" s="94">
        <v>0</v>
      </c>
      <c r="M120" s="124">
        <v>0</v>
      </c>
      <c r="N120" s="29">
        <v>0</v>
      </c>
      <c r="O120" s="29">
        <v>0</v>
      </c>
      <c r="P120" s="29">
        <v>5</v>
      </c>
      <c r="Q120" s="29">
        <v>0</v>
      </c>
      <c r="R120" s="29">
        <v>3</v>
      </c>
      <c r="S120" s="29">
        <v>14</v>
      </c>
      <c r="T120" s="36">
        <v>9</v>
      </c>
      <c r="U120" s="37" t="s">
        <v>6</v>
      </c>
      <c r="V120" s="55"/>
      <c r="W120" s="59"/>
      <c r="X120" s="59"/>
      <c r="Y120" s="59"/>
    </row>
    <row r="121" spans="1:25" ht="15.6" customHeight="1" x14ac:dyDescent="0.2">
      <c r="A121" s="133">
        <v>16.12</v>
      </c>
      <c r="B121" s="34" t="s">
        <v>7</v>
      </c>
      <c r="C121" s="119" t="s">
        <v>50</v>
      </c>
      <c r="D121" s="85" t="s">
        <v>50</v>
      </c>
      <c r="E121" s="125" t="s">
        <v>50</v>
      </c>
      <c r="F121" s="126" t="s">
        <v>50</v>
      </c>
      <c r="G121" s="100">
        <v>3</v>
      </c>
      <c r="H121" s="100">
        <v>2</v>
      </c>
      <c r="I121" s="99">
        <v>1</v>
      </c>
      <c r="J121" s="99">
        <v>0</v>
      </c>
      <c r="K121" s="98">
        <v>10</v>
      </c>
      <c r="L121" s="99">
        <v>1</v>
      </c>
      <c r="M121" s="127">
        <v>2</v>
      </c>
      <c r="N121" s="4">
        <v>3</v>
      </c>
      <c r="O121" s="4">
        <v>6</v>
      </c>
      <c r="P121" s="4">
        <v>4</v>
      </c>
      <c r="Q121" s="4">
        <v>0</v>
      </c>
      <c r="R121" s="4">
        <v>0</v>
      </c>
      <c r="S121" s="4">
        <v>3</v>
      </c>
      <c r="T121" s="22"/>
      <c r="U121" s="38">
        <f>SUM(C121:S121)</f>
        <v>35</v>
      </c>
      <c r="V121" s="17"/>
      <c r="W121" s="59"/>
      <c r="X121" s="59"/>
      <c r="Y121" s="59"/>
    </row>
    <row r="122" spans="1:25" ht="15.6" customHeight="1" x14ac:dyDescent="0.2">
      <c r="A122" s="150" t="s">
        <v>49</v>
      </c>
      <c r="B122" s="34" t="s">
        <v>8</v>
      </c>
      <c r="C122" s="119" t="s">
        <v>50</v>
      </c>
      <c r="D122" s="86" t="s">
        <v>50</v>
      </c>
      <c r="E122" s="128" t="s">
        <v>50</v>
      </c>
      <c r="F122" s="129" t="s">
        <v>50</v>
      </c>
      <c r="G122" s="105">
        <f>G121</f>
        <v>3</v>
      </c>
      <c r="H122" s="105">
        <f t="shared" ref="H122:S122" si="24">G122-H120+H121</f>
        <v>5</v>
      </c>
      <c r="I122" s="104">
        <f t="shared" si="24"/>
        <v>6</v>
      </c>
      <c r="J122" s="104">
        <f t="shared" si="24"/>
        <v>5</v>
      </c>
      <c r="K122" s="103">
        <f t="shared" si="24"/>
        <v>12</v>
      </c>
      <c r="L122" s="104">
        <f t="shared" si="24"/>
        <v>13</v>
      </c>
      <c r="M122" s="130">
        <f t="shared" si="24"/>
        <v>15</v>
      </c>
      <c r="N122" s="5">
        <f t="shared" si="24"/>
        <v>18</v>
      </c>
      <c r="O122" s="5">
        <f t="shared" si="24"/>
        <v>24</v>
      </c>
      <c r="P122" s="5">
        <f t="shared" si="24"/>
        <v>23</v>
      </c>
      <c r="Q122" s="5">
        <f t="shared" si="24"/>
        <v>23</v>
      </c>
      <c r="R122" s="5">
        <f t="shared" si="24"/>
        <v>20</v>
      </c>
      <c r="S122" s="5">
        <f t="shared" si="24"/>
        <v>9</v>
      </c>
      <c r="T122" s="39">
        <f>S122-T120</f>
        <v>0</v>
      </c>
      <c r="U122" s="40"/>
      <c r="V122" s="3">
        <f>MAX(C122:T122)</f>
        <v>24</v>
      </c>
      <c r="W122" s="59"/>
      <c r="X122" s="59"/>
      <c r="Y122" s="59"/>
    </row>
    <row r="123" spans="1:25" ht="15.6" customHeight="1" x14ac:dyDescent="0.2">
      <c r="A123" s="151"/>
      <c r="B123" s="34" t="s">
        <v>9</v>
      </c>
      <c r="C123" s="143"/>
      <c r="D123" s="144"/>
      <c r="E123" s="144"/>
      <c r="F123" s="145"/>
      <c r="G123" s="145"/>
      <c r="H123" s="145"/>
      <c r="I123" s="145"/>
      <c r="J123" s="145"/>
      <c r="K123" s="131">
        <v>16.170000000000002</v>
      </c>
      <c r="L123" s="145"/>
      <c r="M123" s="145"/>
      <c r="N123" s="144"/>
      <c r="O123" s="7">
        <v>16.260000000000002</v>
      </c>
      <c r="P123" s="144"/>
      <c r="Q123" s="7">
        <v>16.3</v>
      </c>
      <c r="R123" s="144"/>
      <c r="S123" s="145"/>
      <c r="T123" s="146">
        <v>16.36</v>
      </c>
      <c r="U123" s="41">
        <v>24</v>
      </c>
      <c r="V123" s="17"/>
      <c r="W123" s="59"/>
      <c r="X123" s="59"/>
      <c r="Y123" s="59"/>
    </row>
    <row r="124" spans="1:25" ht="15.6" customHeight="1" x14ac:dyDescent="0.2">
      <c r="A124" s="152"/>
      <c r="B124" s="35" t="s">
        <v>10</v>
      </c>
      <c r="C124" s="147" t="s">
        <v>50</v>
      </c>
      <c r="D124" s="148"/>
      <c r="E124" s="148"/>
      <c r="F124" s="148"/>
      <c r="G124" s="149">
        <v>16.12</v>
      </c>
      <c r="H124" s="145"/>
      <c r="I124" s="148"/>
      <c r="J124" s="148"/>
      <c r="K124" s="109">
        <v>16.18</v>
      </c>
      <c r="L124" s="148"/>
      <c r="M124" s="148"/>
      <c r="N124" s="148"/>
      <c r="O124" s="8">
        <v>16.27</v>
      </c>
      <c r="P124" s="148"/>
      <c r="Q124" s="8">
        <v>16.309999999999999</v>
      </c>
      <c r="R124" s="148"/>
      <c r="S124" s="148"/>
      <c r="T124" s="142"/>
      <c r="U124" s="40"/>
      <c r="V124" s="18"/>
      <c r="W124" s="59"/>
      <c r="X124" s="59"/>
      <c r="Y124" s="59"/>
    </row>
    <row r="125" spans="1:25" ht="15.6" customHeight="1" thickBot="1" x14ac:dyDescent="0.25">
      <c r="A125" s="134">
        <v>206</v>
      </c>
      <c r="B125" s="61" t="s">
        <v>11</v>
      </c>
      <c r="C125" s="68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3"/>
      <c r="U125" s="64"/>
      <c r="V125" s="3"/>
      <c r="W125" s="59"/>
      <c r="X125" s="59"/>
      <c r="Y125" s="59"/>
    </row>
    <row r="126" spans="1:25" ht="15.6" customHeight="1" x14ac:dyDescent="0.2">
      <c r="A126" s="135"/>
      <c r="B126" s="31" t="s">
        <v>5</v>
      </c>
      <c r="C126" s="32"/>
      <c r="D126" s="84" t="s">
        <v>50</v>
      </c>
      <c r="E126" s="122" t="s">
        <v>50</v>
      </c>
      <c r="F126" s="123" t="s">
        <v>50</v>
      </c>
      <c r="G126" s="145"/>
      <c r="H126" s="95">
        <v>0</v>
      </c>
      <c r="I126" s="94">
        <v>0</v>
      </c>
      <c r="J126" s="94">
        <v>0</v>
      </c>
      <c r="K126" s="93">
        <v>0</v>
      </c>
      <c r="L126" s="94">
        <v>0</v>
      </c>
      <c r="M126" s="124">
        <v>0</v>
      </c>
      <c r="N126" s="29">
        <v>0</v>
      </c>
      <c r="O126" s="29">
        <v>9</v>
      </c>
      <c r="P126" s="29">
        <v>1</v>
      </c>
      <c r="Q126" s="29">
        <v>3</v>
      </c>
      <c r="R126" s="29">
        <v>4</v>
      </c>
      <c r="S126" s="29">
        <v>12</v>
      </c>
      <c r="T126" s="36">
        <v>3</v>
      </c>
      <c r="U126" s="37" t="s">
        <v>6</v>
      </c>
      <c r="V126" s="55"/>
      <c r="W126" s="59"/>
      <c r="X126" s="59"/>
      <c r="Y126" s="59"/>
    </row>
    <row r="127" spans="1:25" ht="15.6" customHeight="1" x14ac:dyDescent="0.2">
      <c r="A127" s="133">
        <v>16.399999999999999</v>
      </c>
      <c r="B127" s="34" t="s">
        <v>7</v>
      </c>
      <c r="C127" s="119" t="s">
        <v>50</v>
      </c>
      <c r="D127" s="85" t="s">
        <v>50</v>
      </c>
      <c r="E127" s="125" t="s">
        <v>50</v>
      </c>
      <c r="F127" s="126" t="s">
        <v>50</v>
      </c>
      <c r="G127" s="100">
        <v>9</v>
      </c>
      <c r="H127" s="100">
        <v>0</v>
      </c>
      <c r="I127" s="99">
        <v>0</v>
      </c>
      <c r="J127" s="99">
        <v>0</v>
      </c>
      <c r="K127" s="98">
        <v>11</v>
      </c>
      <c r="L127" s="99">
        <v>2</v>
      </c>
      <c r="M127" s="127">
        <v>1</v>
      </c>
      <c r="N127" s="4">
        <v>4</v>
      </c>
      <c r="O127" s="4">
        <v>3</v>
      </c>
      <c r="P127" s="4">
        <v>1</v>
      </c>
      <c r="Q127" s="4">
        <v>0</v>
      </c>
      <c r="R127" s="4">
        <v>0</v>
      </c>
      <c r="S127" s="4">
        <v>1</v>
      </c>
      <c r="T127" s="22"/>
      <c r="U127" s="38">
        <f>SUM(C127:S127)</f>
        <v>32</v>
      </c>
      <c r="V127" s="17"/>
      <c r="W127" s="59"/>
      <c r="X127" s="59"/>
      <c r="Y127" s="59"/>
    </row>
    <row r="128" spans="1:25" ht="15.6" customHeight="1" x14ac:dyDescent="0.2">
      <c r="A128" s="150" t="s">
        <v>49</v>
      </c>
      <c r="B128" s="34" t="s">
        <v>8</v>
      </c>
      <c r="C128" s="119" t="s">
        <v>50</v>
      </c>
      <c r="D128" s="86" t="s">
        <v>50</v>
      </c>
      <c r="E128" s="128" t="s">
        <v>50</v>
      </c>
      <c r="F128" s="129" t="s">
        <v>50</v>
      </c>
      <c r="G128" s="105">
        <f>G127</f>
        <v>9</v>
      </c>
      <c r="H128" s="105">
        <f t="shared" ref="H128:S128" si="25">G128-H126+H127</f>
        <v>9</v>
      </c>
      <c r="I128" s="104">
        <f t="shared" si="25"/>
        <v>9</v>
      </c>
      <c r="J128" s="104">
        <f t="shared" si="25"/>
        <v>9</v>
      </c>
      <c r="K128" s="103">
        <f t="shared" si="25"/>
        <v>20</v>
      </c>
      <c r="L128" s="104">
        <f t="shared" si="25"/>
        <v>22</v>
      </c>
      <c r="M128" s="130">
        <f t="shared" si="25"/>
        <v>23</v>
      </c>
      <c r="N128" s="5">
        <f t="shared" si="25"/>
        <v>27</v>
      </c>
      <c r="O128" s="5">
        <f t="shared" si="25"/>
        <v>21</v>
      </c>
      <c r="P128" s="5">
        <f t="shared" si="25"/>
        <v>21</v>
      </c>
      <c r="Q128" s="5">
        <f t="shared" si="25"/>
        <v>18</v>
      </c>
      <c r="R128" s="5">
        <f t="shared" si="25"/>
        <v>14</v>
      </c>
      <c r="S128" s="5">
        <f t="shared" si="25"/>
        <v>3</v>
      </c>
      <c r="T128" s="39">
        <f>S128-T126</f>
        <v>0</v>
      </c>
      <c r="U128" s="40"/>
      <c r="V128" s="3">
        <f>MAX(C128:T128)</f>
        <v>27</v>
      </c>
      <c r="W128" s="59"/>
      <c r="X128" s="59"/>
      <c r="Y128" s="59"/>
    </row>
    <row r="129" spans="1:25" ht="15.6" customHeight="1" x14ac:dyDescent="0.2">
      <c r="A129" s="151"/>
      <c r="B129" s="34" t="s">
        <v>9</v>
      </c>
      <c r="C129" s="143"/>
      <c r="D129" s="144"/>
      <c r="E129" s="144"/>
      <c r="F129" s="145"/>
      <c r="G129" s="145"/>
      <c r="H129" s="145"/>
      <c r="I129" s="145"/>
      <c r="J129" s="145"/>
      <c r="K129" s="131">
        <v>16.46</v>
      </c>
      <c r="L129" s="145"/>
      <c r="M129" s="145"/>
      <c r="N129" s="144"/>
      <c r="O129" s="7">
        <v>16.559999999999999</v>
      </c>
      <c r="P129" s="144"/>
      <c r="Q129" s="7">
        <v>17.010000000000002</v>
      </c>
      <c r="R129" s="144"/>
      <c r="S129" s="145"/>
      <c r="T129" s="146">
        <v>17.05</v>
      </c>
      <c r="U129" s="41">
        <v>25</v>
      </c>
      <c r="V129" s="17"/>
      <c r="W129" s="59"/>
      <c r="X129" s="59"/>
      <c r="Y129" s="59"/>
    </row>
    <row r="130" spans="1:25" ht="15.6" customHeight="1" x14ac:dyDescent="0.2">
      <c r="A130" s="152"/>
      <c r="B130" s="35" t="s">
        <v>10</v>
      </c>
      <c r="C130" s="147" t="s">
        <v>50</v>
      </c>
      <c r="D130" s="148"/>
      <c r="E130" s="148"/>
      <c r="F130" s="148"/>
      <c r="G130" s="149">
        <v>16.399999999999999</v>
      </c>
      <c r="H130" s="145"/>
      <c r="I130" s="148"/>
      <c r="J130" s="148"/>
      <c r="K130" s="109">
        <f>K129</f>
        <v>16.46</v>
      </c>
      <c r="L130" s="148"/>
      <c r="M130" s="148"/>
      <c r="N130" s="148"/>
      <c r="O130" s="8">
        <f>O129</f>
        <v>16.559999999999999</v>
      </c>
      <c r="P130" s="148"/>
      <c r="Q130" s="8">
        <f>Q129</f>
        <v>17.010000000000002</v>
      </c>
      <c r="R130" s="148"/>
      <c r="S130" s="148"/>
      <c r="T130" s="142"/>
      <c r="U130" s="40"/>
      <c r="V130" s="18"/>
      <c r="W130" s="59"/>
      <c r="X130" s="59"/>
      <c r="Y130" s="59"/>
    </row>
    <row r="131" spans="1:25" ht="15.6" customHeight="1" thickBot="1" x14ac:dyDescent="0.25">
      <c r="A131" s="134">
        <v>511</v>
      </c>
      <c r="B131" s="61" t="s">
        <v>11</v>
      </c>
      <c r="C131" s="68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3"/>
      <c r="U131" s="64"/>
      <c r="V131" s="3"/>
      <c r="W131" s="59"/>
      <c r="X131" s="59"/>
      <c r="Y131" s="59"/>
    </row>
    <row r="132" spans="1:25" ht="15.6" customHeight="1" x14ac:dyDescent="0.2">
      <c r="A132" s="135"/>
      <c r="B132" s="31" t="s">
        <v>5</v>
      </c>
      <c r="C132" s="32"/>
      <c r="D132" s="84" t="s">
        <v>50</v>
      </c>
      <c r="E132" s="122" t="s">
        <v>50</v>
      </c>
      <c r="F132" s="123" t="s">
        <v>50</v>
      </c>
      <c r="G132" s="145"/>
      <c r="H132" s="95">
        <v>0</v>
      </c>
      <c r="I132" s="94">
        <v>0</v>
      </c>
      <c r="J132" s="94">
        <v>0</v>
      </c>
      <c r="K132" s="93">
        <v>0</v>
      </c>
      <c r="L132" s="94">
        <v>0</v>
      </c>
      <c r="M132" s="124">
        <v>0</v>
      </c>
      <c r="N132" s="29">
        <v>4</v>
      </c>
      <c r="O132" s="29">
        <v>7</v>
      </c>
      <c r="P132" s="29">
        <v>1</v>
      </c>
      <c r="Q132" s="29">
        <v>3</v>
      </c>
      <c r="R132" s="29">
        <v>2</v>
      </c>
      <c r="S132" s="29">
        <v>14</v>
      </c>
      <c r="T132" s="36">
        <v>3</v>
      </c>
      <c r="U132" s="37" t="s">
        <v>6</v>
      </c>
      <c r="V132" s="55"/>
      <c r="W132" s="59"/>
      <c r="X132" s="59"/>
      <c r="Y132" s="59"/>
    </row>
    <row r="133" spans="1:25" ht="15.6" customHeight="1" x14ac:dyDescent="0.2">
      <c r="A133" s="133">
        <v>17.16</v>
      </c>
      <c r="B133" s="34" t="s">
        <v>7</v>
      </c>
      <c r="C133" s="119" t="s">
        <v>50</v>
      </c>
      <c r="D133" s="85" t="s">
        <v>50</v>
      </c>
      <c r="E133" s="125" t="s">
        <v>50</v>
      </c>
      <c r="F133" s="126" t="s">
        <v>50</v>
      </c>
      <c r="G133" s="100">
        <v>7</v>
      </c>
      <c r="H133" s="100">
        <v>2</v>
      </c>
      <c r="I133" s="99">
        <v>0</v>
      </c>
      <c r="J133" s="99">
        <v>0</v>
      </c>
      <c r="K133" s="98">
        <v>10</v>
      </c>
      <c r="L133" s="99">
        <v>0</v>
      </c>
      <c r="M133" s="127">
        <v>2</v>
      </c>
      <c r="N133" s="4">
        <v>4</v>
      </c>
      <c r="O133" s="4">
        <v>4</v>
      </c>
      <c r="P133" s="4">
        <v>2</v>
      </c>
      <c r="Q133" s="4">
        <v>2</v>
      </c>
      <c r="R133" s="4">
        <v>1</v>
      </c>
      <c r="S133" s="4">
        <v>0</v>
      </c>
      <c r="T133" s="22"/>
      <c r="U133" s="38">
        <f>SUM(C133:S133)</f>
        <v>34</v>
      </c>
      <c r="V133" s="17"/>
      <c r="W133" s="59"/>
      <c r="X133" s="59"/>
      <c r="Y133" s="59"/>
    </row>
    <row r="134" spans="1:25" ht="15.6" customHeight="1" x14ac:dyDescent="0.2">
      <c r="A134" s="150" t="s">
        <v>49</v>
      </c>
      <c r="B134" s="34" t="s">
        <v>8</v>
      </c>
      <c r="C134" s="119" t="s">
        <v>50</v>
      </c>
      <c r="D134" s="86" t="s">
        <v>50</v>
      </c>
      <c r="E134" s="128" t="s">
        <v>50</v>
      </c>
      <c r="F134" s="129" t="s">
        <v>50</v>
      </c>
      <c r="G134" s="105">
        <f>G133</f>
        <v>7</v>
      </c>
      <c r="H134" s="105">
        <f t="shared" ref="H134:S134" si="26">G134-H132+H133</f>
        <v>9</v>
      </c>
      <c r="I134" s="104">
        <f t="shared" si="26"/>
        <v>9</v>
      </c>
      <c r="J134" s="104">
        <f t="shared" si="26"/>
        <v>9</v>
      </c>
      <c r="K134" s="103">
        <f t="shared" si="26"/>
        <v>19</v>
      </c>
      <c r="L134" s="104">
        <f t="shared" si="26"/>
        <v>19</v>
      </c>
      <c r="M134" s="130">
        <f t="shared" si="26"/>
        <v>21</v>
      </c>
      <c r="N134" s="5">
        <f t="shared" si="26"/>
        <v>21</v>
      </c>
      <c r="O134" s="5">
        <f t="shared" si="26"/>
        <v>18</v>
      </c>
      <c r="P134" s="5">
        <f t="shared" si="26"/>
        <v>19</v>
      </c>
      <c r="Q134" s="5">
        <f t="shared" si="26"/>
        <v>18</v>
      </c>
      <c r="R134" s="5">
        <f t="shared" si="26"/>
        <v>17</v>
      </c>
      <c r="S134" s="5">
        <f t="shared" si="26"/>
        <v>3</v>
      </c>
      <c r="T134" s="39">
        <f>S134-T132</f>
        <v>0</v>
      </c>
      <c r="U134" s="40"/>
      <c r="V134" s="3">
        <f>MAX(C134:T134)</f>
        <v>21</v>
      </c>
      <c r="W134" s="59"/>
      <c r="X134" s="59"/>
      <c r="Y134" s="59"/>
    </row>
    <row r="135" spans="1:25" ht="15.6" customHeight="1" x14ac:dyDescent="0.2">
      <c r="A135" s="151"/>
      <c r="B135" s="34" t="s">
        <v>9</v>
      </c>
      <c r="C135" s="143"/>
      <c r="D135" s="144"/>
      <c r="E135" s="144"/>
      <c r="F135" s="145"/>
      <c r="G135" s="145"/>
      <c r="H135" s="145"/>
      <c r="I135" s="145"/>
      <c r="J135" s="145"/>
      <c r="K135" s="131">
        <v>17.21</v>
      </c>
      <c r="L135" s="145"/>
      <c r="M135" s="145"/>
      <c r="N135" s="144"/>
      <c r="O135" s="7">
        <v>17.29</v>
      </c>
      <c r="P135" s="144"/>
      <c r="Q135" s="7">
        <v>17.32</v>
      </c>
      <c r="R135" s="144"/>
      <c r="S135" s="145"/>
      <c r="T135" s="146">
        <v>17.399999999999999</v>
      </c>
      <c r="U135" s="41">
        <v>24</v>
      </c>
      <c r="V135" s="17"/>
      <c r="W135" s="59"/>
      <c r="X135" s="59"/>
      <c r="Y135" s="59"/>
    </row>
    <row r="136" spans="1:25" ht="15.6" customHeight="1" x14ac:dyDescent="0.2">
      <c r="A136" s="152"/>
      <c r="B136" s="35" t="s">
        <v>10</v>
      </c>
      <c r="C136" s="147" t="s">
        <v>50</v>
      </c>
      <c r="D136" s="148"/>
      <c r="E136" s="148"/>
      <c r="F136" s="148"/>
      <c r="G136" s="149">
        <v>17.16</v>
      </c>
      <c r="H136" s="145"/>
      <c r="I136" s="148"/>
      <c r="J136" s="148"/>
      <c r="K136" s="109">
        <v>17.22</v>
      </c>
      <c r="L136" s="148"/>
      <c r="M136" s="148"/>
      <c r="N136" s="148"/>
      <c r="O136" s="8">
        <v>17.3</v>
      </c>
      <c r="P136" s="148"/>
      <c r="Q136" s="8">
        <v>17.329999999999998</v>
      </c>
      <c r="R136" s="148"/>
      <c r="S136" s="148"/>
      <c r="T136" s="142"/>
      <c r="U136" s="40"/>
      <c r="V136" s="18"/>
      <c r="W136" s="59"/>
      <c r="X136" s="59"/>
      <c r="Y136" s="59"/>
    </row>
    <row r="137" spans="1:25" ht="15.6" customHeight="1" thickBot="1" x14ac:dyDescent="0.25">
      <c r="A137" s="134">
        <v>206</v>
      </c>
      <c r="B137" s="61" t="s">
        <v>11</v>
      </c>
      <c r="C137" s="68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3"/>
      <c r="U137" s="64"/>
      <c r="V137" s="3"/>
      <c r="W137" s="59"/>
      <c r="X137" s="59"/>
      <c r="Y137" s="59"/>
    </row>
    <row r="138" spans="1:25" ht="15.6" customHeight="1" x14ac:dyDescent="0.2">
      <c r="A138" s="135"/>
      <c r="B138" s="31" t="s">
        <v>5</v>
      </c>
      <c r="C138" s="32"/>
      <c r="D138" s="84" t="s">
        <v>50</v>
      </c>
      <c r="E138" s="122" t="s">
        <v>50</v>
      </c>
      <c r="F138" s="123" t="s">
        <v>50</v>
      </c>
      <c r="G138" s="145"/>
      <c r="H138" s="95">
        <v>0</v>
      </c>
      <c r="I138" s="94">
        <v>0</v>
      </c>
      <c r="J138" s="94">
        <v>0</v>
      </c>
      <c r="K138" s="93">
        <v>1</v>
      </c>
      <c r="L138" s="94">
        <v>0</v>
      </c>
      <c r="M138" s="124">
        <v>0</v>
      </c>
      <c r="N138" s="29">
        <v>6</v>
      </c>
      <c r="O138" s="29">
        <v>5</v>
      </c>
      <c r="P138" s="29">
        <v>1</v>
      </c>
      <c r="Q138" s="29">
        <v>0</v>
      </c>
      <c r="R138" s="29">
        <v>3</v>
      </c>
      <c r="S138" s="29">
        <v>9</v>
      </c>
      <c r="T138" s="36">
        <v>9</v>
      </c>
      <c r="U138" s="37" t="s">
        <v>6</v>
      </c>
      <c r="V138" s="55"/>
      <c r="W138" s="59"/>
      <c r="X138" s="59"/>
      <c r="Y138" s="59"/>
    </row>
    <row r="139" spans="1:25" ht="15.6" customHeight="1" x14ac:dyDescent="0.2">
      <c r="A139" s="133">
        <v>17.55</v>
      </c>
      <c r="B139" s="34" t="s">
        <v>7</v>
      </c>
      <c r="C139" s="119" t="s">
        <v>50</v>
      </c>
      <c r="D139" s="85" t="s">
        <v>50</v>
      </c>
      <c r="E139" s="125" t="s">
        <v>50</v>
      </c>
      <c r="F139" s="126" t="s">
        <v>50</v>
      </c>
      <c r="G139" s="100">
        <v>8</v>
      </c>
      <c r="H139" s="100">
        <v>1</v>
      </c>
      <c r="I139" s="99">
        <v>0</v>
      </c>
      <c r="J139" s="99">
        <v>0</v>
      </c>
      <c r="K139" s="98">
        <v>9</v>
      </c>
      <c r="L139" s="99">
        <v>1</v>
      </c>
      <c r="M139" s="127">
        <v>1</v>
      </c>
      <c r="N139" s="4">
        <v>5</v>
      </c>
      <c r="O139" s="4">
        <v>8</v>
      </c>
      <c r="P139" s="4">
        <v>1</v>
      </c>
      <c r="Q139" s="4">
        <v>0</v>
      </c>
      <c r="R139" s="4">
        <v>0</v>
      </c>
      <c r="S139" s="4">
        <v>0</v>
      </c>
      <c r="T139" s="22"/>
      <c r="U139" s="38">
        <f>SUM(C139:S139)</f>
        <v>34</v>
      </c>
      <c r="V139" s="17"/>
      <c r="W139" s="59"/>
      <c r="X139" s="59"/>
      <c r="Y139" s="59"/>
    </row>
    <row r="140" spans="1:25" ht="15.6" customHeight="1" x14ac:dyDescent="0.2">
      <c r="A140" s="150" t="s">
        <v>49</v>
      </c>
      <c r="B140" s="34" t="s">
        <v>8</v>
      </c>
      <c r="C140" s="119" t="s">
        <v>50</v>
      </c>
      <c r="D140" s="86" t="s">
        <v>50</v>
      </c>
      <c r="E140" s="128" t="s">
        <v>50</v>
      </c>
      <c r="F140" s="129" t="s">
        <v>50</v>
      </c>
      <c r="G140" s="105">
        <f>G139</f>
        <v>8</v>
      </c>
      <c r="H140" s="105">
        <f t="shared" ref="H140:S140" si="27">G140-H138+H139</f>
        <v>9</v>
      </c>
      <c r="I140" s="104">
        <f t="shared" si="27"/>
        <v>9</v>
      </c>
      <c r="J140" s="104">
        <f t="shared" si="27"/>
        <v>9</v>
      </c>
      <c r="K140" s="103">
        <f t="shared" si="27"/>
        <v>17</v>
      </c>
      <c r="L140" s="104">
        <f t="shared" si="27"/>
        <v>18</v>
      </c>
      <c r="M140" s="130">
        <f t="shared" si="27"/>
        <v>19</v>
      </c>
      <c r="N140" s="5">
        <f t="shared" si="27"/>
        <v>18</v>
      </c>
      <c r="O140" s="5">
        <f t="shared" si="27"/>
        <v>21</v>
      </c>
      <c r="P140" s="5">
        <f t="shared" si="27"/>
        <v>21</v>
      </c>
      <c r="Q140" s="5">
        <f t="shared" si="27"/>
        <v>21</v>
      </c>
      <c r="R140" s="5">
        <f t="shared" si="27"/>
        <v>18</v>
      </c>
      <c r="S140" s="5">
        <f t="shared" si="27"/>
        <v>9</v>
      </c>
      <c r="T140" s="39">
        <f>S140-T138</f>
        <v>0</v>
      </c>
      <c r="U140" s="40"/>
      <c r="V140" s="3">
        <f>MAX(C140:T140)</f>
        <v>21</v>
      </c>
      <c r="W140" s="59"/>
      <c r="X140" s="59"/>
      <c r="Y140" s="59"/>
    </row>
    <row r="141" spans="1:25" ht="15.6" customHeight="1" x14ac:dyDescent="0.2">
      <c r="A141" s="151"/>
      <c r="B141" s="34" t="s">
        <v>9</v>
      </c>
      <c r="C141" s="143"/>
      <c r="D141" s="144"/>
      <c r="E141" s="144"/>
      <c r="F141" s="145"/>
      <c r="G141" s="145"/>
      <c r="H141" s="145"/>
      <c r="I141" s="145"/>
      <c r="J141" s="145"/>
      <c r="K141" s="131">
        <v>18.04</v>
      </c>
      <c r="L141" s="145"/>
      <c r="M141" s="145"/>
      <c r="N141" s="144"/>
      <c r="O141" s="7">
        <v>18.12</v>
      </c>
      <c r="P141" s="144"/>
      <c r="Q141" s="7">
        <v>18.16</v>
      </c>
      <c r="R141" s="144"/>
      <c r="S141" s="145"/>
      <c r="T141" s="146">
        <v>18.2</v>
      </c>
      <c r="U141" s="41">
        <v>25</v>
      </c>
      <c r="V141" s="17"/>
      <c r="W141" s="59"/>
      <c r="X141" s="59"/>
      <c r="Y141" s="59"/>
    </row>
    <row r="142" spans="1:25" ht="15.6" customHeight="1" x14ac:dyDescent="0.2">
      <c r="A142" s="152"/>
      <c r="B142" s="35" t="s">
        <v>10</v>
      </c>
      <c r="C142" s="147" t="s">
        <v>50</v>
      </c>
      <c r="D142" s="148"/>
      <c r="E142" s="148"/>
      <c r="F142" s="148"/>
      <c r="G142" s="149">
        <v>17.55</v>
      </c>
      <c r="H142" s="145"/>
      <c r="I142" s="148"/>
      <c r="J142" s="148"/>
      <c r="K142" s="109">
        <f>K141</f>
        <v>18.04</v>
      </c>
      <c r="L142" s="148"/>
      <c r="M142" s="148"/>
      <c r="N142" s="148"/>
      <c r="O142" s="8">
        <f>O141</f>
        <v>18.12</v>
      </c>
      <c r="P142" s="148"/>
      <c r="Q142" s="8">
        <f>Q141</f>
        <v>18.16</v>
      </c>
      <c r="R142" s="148"/>
      <c r="S142" s="148"/>
      <c r="T142" s="142"/>
      <c r="U142" s="40"/>
      <c r="V142" s="18"/>
      <c r="W142" s="59"/>
      <c r="X142" s="59"/>
      <c r="Y142" s="59"/>
    </row>
    <row r="143" spans="1:25" ht="15.6" customHeight="1" thickBot="1" x14ac:dyDescent="0.25">
      <c r="A143" s="134">
        <v>511</v>
      </c>
      <c r="B143" s="61" t="s">
        <v>11</v>
      </c>
      <c r="C143" s="68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3"/>
      <c r="U143" s="64"/>
      <c r="V143" s="3"/>
      <c r="W143" s="59"/>
      <c r="X143" s="59"/>
      <c r="Y143" s="59"/>
    </row>
    <row r="144" spans="1:25" ht="15.6" customHeight="1" x14ac:dyDescent="0.2">
      <c r="A144" s="135"/>
      <c r="B144" s="31" t="s">
        <v>5</v>
      </c>
      <c r="C144" s="32"/>
      <c r="D144" s="84" t="s">
        <v>50</v>
      </c>
      <c r="E144" s="122" t="s">
        <v>50</v>
      </c>
      <c r="F144" s="123" t="s">
        <v>50</v>
      </c>
      <c r="G144" s="145"/>
      <c r="H144" s="95">
        <v>0</v>
      </c>
      <c r="I144" s="94">
        <v>0</v>
      </c>
      <c r="J144" s="94">
        <v>0</v>
      </c>
      <c r="K144" s="93">
        <v>0</v>
      </c>
      <c r="L144" s="94">
        <v>0</v>
      </c>
      <c r="M144" s="124">
        <v>0</v>
      </c>
      <c r="N144" s="29">
        <v>0</v>
      </c>
      <c r="O144" s="29">
        <v>2</v>
      </c>
      <c r="P144" s="29">
        <v>1</v>
      </c>
      <c r="Q144" s="29">
        <v>2</v>
      </c>
      <c r="R144" s="29">
        <v>1</v>
      </c>
      <c r="S144" s="29">
        <v>14</v>
      </c>
      <c r="T144" s="36">
        <v>6</v>
      </c>
      <c r="U144" s="37" t="s">
        <v>6</v>
      </c>
      <c r="V144" s="55"/>
      <c r="W144" s="59"/>
      <c r="X144" s="59"/>
      <c r="Y144" s="59"/>
    </row>
    <row r="145" spans="1:25" ht="15.6" customHeight="1" x14ac:dyDescent="0.2">
      <c r="A145" s="133">
        <v>18.28</v>
      </c>
      <c r="B145" s="34" t="s">
        <v>7</v>
      </c>
      <c r="C145" s="119" t="s">
        <v>50</v>
      </c>
      <c r="D145" s="85" t="s">
        <v>50</v>
      </c>
      <c r="E145" s="125" t="s">
        <v>50</v>
      </c>
      <c r="F145" s="126" t="s">
        <v>50</v>
      </c>
      <c r="G145" s="100">
        <v>3</v>
      </c>
      <c r="H145" s="100">
        <v>0</v>
      </c>
      <c r="I145" s="99">
        <v>0</v>
      </c>
      <c r="J145" s="99">
        <v>0</v>
      </c>
      <c r="K145" s="98">
        <v>5</v>
      </c>
      <c r="L145" s="99">
        <v>0</v>
      </c>
      <c r="M145" s="127">
        <v>3</v>
      </c>
      <c r="N145" s="4">
        <v>6</v>
      </c>
      <c r="O145" s="4">
        <v>3</v>
      </c>
      <c r="P145" s="4">
        <v>3</v>
      </c>
      <c r="Q145" s="4">
        <v>1</v>
      </c>
      <c r="R145" s="4">
        <v>0</v>
      </c>
      <c r="S145" s="4">
        <v>2</v>
      </c>
      <c r="T145" s="22"/>
      <c r="U145" s="38">
        <f>SUM(C145:S145)</f>
        <v>26</v>
      </c>
      <c r="V145" s="17"/>
      <c r="W145" s="59"/>
      <c r="X145" s="59"/>
      <c r="Y145" s="59"/>
    </row>
    <row r="146" spans="1:25" ht="15.6" customHeight="1" x14ac:dyDescent="0.2">
      <c r="A146" s="150" t="s">
        <v>49</v>
      </c>
      <c r="B146" s="34" t="s">
        <v>8</v>
      </c>
      <c r="C146" s="119" t="s">
        <v>50</v>
      </c>
      <c r="D146" s="86" t="s">
        <v>50</v>
      </c>
      <c r="E146" s="128" t="s">
        <v>50</v>
      </c>
      <c r="F146" s="129" t="s">
        <v>50</v>
      </c>
      <c r="G146" s="105">
        <f>G145</f>
        <v>3</v>
      </c>
      <c r="H146" s="105">
        <f t="shared" ref="H146:S146" si="28">G146-H144+H145</f>
        <v>3</v>
      </c>
      <c r="I146" s="104">
        <f t="shared" si="28"/>
        <v>3</v>
      </c>
      <c r="J146" s="104">
        <f t="shared" si="28"/>
        <v>3</v>
      </c>
      <c r="K146" s="103">
        <f t="shared" si="28"/>
        <v>8</v>
      </c>
      <c r="L146" s="104">
        <f t="shared" si="28"/>
        <v>8</v>
      </c>
      <c r="M146" s="130">
        <f t="shared" si="28"/>
        <v>11</v>
      </c>
      <c r="N146" s="5">
        <f t="shared" si="28"/>
        <v>17</v>
      </c>
      <c r="O146" s="5">
        <f t="shared" si="28"/>
        <v>18</v>
      </c>
      <c r="P146" s="5">
        <f t="shared" si="28"/>
        <v>20</v>
      </c>
      <c r="Q146" s="5">
        <f t="shared" si="28"/>
        <v>19</v>
      </c>
      <c r="R146" s="5">
        <f t="shared" si="28"/>
        <v>18</v>
      </c>
      <c r="S146" s="5">
        <f t="shared" si="28"/>
        <v>6</v>
      </c>
      <c r="T146" s="39">
        <f>S146-T144</f>
        <v>0</v>
      </c>
      <c r="U146" s="40"/>
      <c r="V146" s="3">
        <f>MAX(C146:T146)</f>
        <v>20</v>
      </c>
      <c r="W146" s="59"/>
      <c r="X146" s="59"/>
      <c r="Y146" s="59"/>
    </row>
    <row r="147" spans="1:25" ht="15.6" customHeight="1" x14ac:dyDescent="0.2">
      <c r="A147" s="151"/>
      <c r="B147" s="34" t="s">
        <v>9</v>
      </c>
      <c r="C147" s="143"/>
      <c r="D147" s="144"/>
      <c r="E147" s="144"/>
      <c r="F147" s="145"/>
      <c r="G147" s="145"/>
      <c r="H147" s="145"/>
      <c r="I147" s="145"/>
      <c r="J147" s="145"/>
      <c r="K147" s="131">
        <v>18.34</v>
      </c>
      <c r="L147" s="145"/>
      <c r="M147" s="145"/>
      <c r="N147" s="144"/>
      <c r="O147" s="7">
        <v>18.41</v>
      </c>
      <c r="P147" s="144"/>
      <c r="Q147" s="7">
        <v>18.46</v>
      </c>
      <c r="R147" s="144"/>
      <c r="S147" s="145"/>
      <c r="T147" s="146">
        <v>18.52</v>
      </c>
      <c r="U147" s="41">
        <v>24</v>
      </c>
      <c r="V147" s="17"/>
      <c r="W147" s="59"/>
      <c r="X147" s="59"/>
      <c r="Y147" s="59"/>
    </row>
    <row r="148" spans="1:25" ht="15.6" customHeight="1" x14ac:dyDescent="0.2">
      <c r="A148" s="152"/>
      <c r="B148" s="35" t="s">
        <v>10</v>
      </c>
      <c r="C148" s="147" t="s">
        <v>50</v>
      </c>
      <c r="D148" s="148"/>
      <c r="E148" s="148"/>
      <c r="F148" s="148"/>
      <c r="G148" s="149">
        <v>18.28</v>
      </c>
      <c r="H148" s="145"/>
      <c r="I148" s="148"/>
      <c r="J148" s="148"/>
      <c r="K148" s="109">
        <v>18.350000000000001</v>
      </c>
      <c r="L148" s="148"/>
      <c r="M148" s="148"/>
      <c r="N148" s="148"/>
      <c r="O148" s="8">
        <v>18.420000000000002</v>
      </c>
      <c r="P148" s="148"/>
      <c r="Q148" s="8">
        <v>18.47</v>
      </c>
      <c r="R148" s="148"/>
      <c r="S148" s="148"/>
      <c r="T148" s="142"/>
      <c r="U148" s="40"/>
      <c r="V148" s="18"/>
      <c r="W148" s="59"/>
      <c r="X148" s="59"/>
      <c r="Y148" s="59"/>
    </row>
    <row r="149" spans="1:25" ht="15.6" customHeight="1" thickBot="1" x14ac:dyDescent="0.25">
      <c r="A149" s="134">
        <v>206</v>
      </c>
      <c r="B149" s="61" t="s">
        <v>11</v>
      </c>
      <c r="C149" s="68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3"/>
      <c r="U149" s="64"/>
      <c r="V149" s="3"/>
      <c r="W149" s="59"/>
      <c r="X149" s="59"/>
      <c r="Y149" s="59"/>
    </row>
    <row r="150" spans="1:25" ht="15.6" customHeight="1" x14ac:dyDescent="0.2">
      <c r="A150" s="135"/>
      <c r="B150" s="31" t="s">
        <v>5</v>
      </c>
      <c r="C150" s="32"/>
      <c r="D150" s="84" t="s">
        <v>50</v>
      </c>
      <c r="E150" s="122" t="s">
        <v>50</v>
      </c>
      <c r="F150" s="123" t="s">
        <v>50</v>
      </c>
      <c r="G150" s="145"/>
      <c r="H150" s="95">
        <v>0</v>
      </c>
      <c r="I150" s="94">
        <v>0</v>
      </c>
      <c r="J150" s="94">
        <v>0</v>
      </c>
      <c r="K150" s="93">
        <v>0</v>
      </c>
      <c r="L150" s="94">
        <v>0</v>
      </c>
      <c r="M150" s="124">
        <v>0</v>
      </c>
      <c r="N150" s="29">
        <v>4</v>
      </c>
      <c r="O150" s="29">
        <v>3</v>
      </c>
      <c r="P150" s="29">
        <v>1</v>
      </c>
      <c r="Q150" s="29">
        <v>1</v>
      </c>
      <c r="R150" s="29">
        <v>1</v>
      </c>
      <c r="S150" s="29">
        <v>8</v>
      </c>
      <c r="T150" s="36">
        <v>0</v>
      </c>
      <c r="U150" s="37" t="s">
        <v>6</v>
      </c>
      <c r="V150" s="55"/>
      <c r="W150" s="59"/>
      <c r="X150" s="59"/>
      <c r="Y150" s="59"/>
    </row>
    <row r="151" spans="1:25" ht="15.6" customHeight="1" x14ac:dyDescent="0.2">
      <c r="A151" s="133">
        <v>19</v>
      </c>
      <c r="B151" s="34" t="s">
        <v>7</v>
      </c>
      <c r="C151" s="119" t="s">
        <v>50</v>
      </c>
      <c r="D151" s="85" t="s">
        <v>50</v>
      </c>
      <c r="E151" s="125" t="s">
        <v>50</v>
      </c>
      <c r="F151" s="126" t="s">
        <v>50</v>
      </c>
      <c r="G151" s="100">
        <v>2</v>
      </c>
      <c r="H151" s="100">
        <v>0</v>
      </c>
      <c r="I151" s="99">
        <v>0</v>
      </c>
      <c r="J151" s="99">
        <v>0</v>
      </c>
      <c r="K151" s="98">
        <v>4</v>
      </c>
      <c r="L151" s="99">
        <v>4</v>
      </c>
      <c r="M151" s="127">
        <v>3</v>
      </c>
      <c r="N151" s="4">
        <v>2</v>
      </c>
      <c r="O151" s="4">
        <v>3</v>
      </c>
      <c r="P151" s="4">
        <v>0</v>
      </c>
      <c r="Q151" s="4">
        <v>0</v>
      </c>
      <c r="R151" s="4">
        <v>0</v>
      </c>
      <c r="S151" s="4">
        <v>0</v>
      </c>
      <c r="T151" s="22"/>
      <c r="U151" s="38">
        <f>SUM(C151:S151)</f>
        <v>18</v>
      </c>
      <c r="V151" s="17"/>
      <c r="W151" s="59"/>
      <c r="X151" s="59"/>
      <c r="Y151" s="59"/>
    </row>
    <row r="152" spans="1:25" ht="15.6" customHeight="1" x14ac:dyDescent="0.2">
      <c r="A152" s="150" t="s">
        <v>49</v>
      </c>
      <c r="B152" s="34" t="s">
        <v>8</v>
      </c>
      <c r="C152" s="119" t="s">
        <v>50</v>
      </c>
      <c r="D152" s="86" t="s">
        <v>50</v>
      </c>
      <c r="E152" s="128" t="s">
        <v>50</v>
      </c>
      <c r="F152" s="129" t="s">
        <v>50</v>
      </c>
      <c r="G152" s="105">
        <f>G151</f>
        <v>2</v>
      </c>
      <c r="H152" s="105">
        <f t="shared" ref="H152:S152" si="29">G152-H150+H151</f>
        <v>2</v>
      </c>
      <c r="I152" s="104">
        <f t="shared" si="29"/>
        <v>2</v>
      </c>
      <c r="J152" s="104">
        <f t="shared" si="29"/>
        <v>2</v>
      </c>
      <c r="K152" s="103">
        <f t="shared" si="29"/>
        <v>6</v>
      </c>
      <c r="L152" s="104">
        <f t="shared" si="29"/>
        <v>10</v>
      </c>
      <c r="M152" s="130">
        <f t="shared" si="29"/>
        <v>13</v>
      </c>
      <c r="N152" s="5">
        <f t="shared" si="29"/>
        <v>11</v>
      </c>
      <c r="O152" s="5">
        <f t="shared" si="29"/>
        <v>11</v>
      </c>
      <c r="P152" s="5">
        <f t="shared" si="29"/>
        <v>10</v>
      </c>
      <c r="Q152" s="5">
        <f t="shared" si="29"/>
        <v>9</v>
      </c>
      <c r="R152" s="5">
        <f t="shared" si="29"/>
        <v>8</v>
      </c>
      <c r="S152" s="5">
        <f t="shared" si="29"/>
        <v>0</v>
      </c>
      <c r="T152" s="39">
        <f>S152-T150</f>
        <v>0</v>
      </c>
      <c r="U152" s="40"/>
      <c r="V152" s="3">
        <f>MAX(C152:T152)</f>
        <v>13</v>
      </c>
      <c r="W152" s="59"/>
      <c r="X152" s="59"/>
      <c r="Y152" s="59"/>
    </row>
    <row r="153" spans="1:25" ht="15.6" customHeight="1" x14ac:dyDescent="0.2">
      <c r="A153" s="151"/>
      <c r="B153" s="34" t="s">
        <v>9</v>
      </c>
      <c r="C153" s="143"/>
      <c r="D153" s="144"/>
      <c r="E153" s="144"/>
      <c r="F153" s="145"/>
      <c r="G153" s="145"/>
      <c r="H153" s="145"/>
      <c r="I153" s="145"/>
      <c r="J153" s="145"/>
      <c r="K153" s="131">
        <v>19.059999999999999</v>
      </c>
      <c r="L153" s="145"/>
      <c r="M153" s="145"/>
      <c r="N153" s="144"/>
      <c r="O153" s="7">
        <v>19.149999999999999</v>
      </c>
      <c r="P153" s="144"/>
      <c r="Q153" s="7">
        <v>19.18</v>
      </c>
      <c r="R153" s="144"/>
      <c r="S153" s="145"/>
      <c r="T153" s="146">
        <v>19.25</v>
      </c>
      <c r="U153" s="41">
        <v>25</v>
      </c>
      <c r="V153" s="17"/>
      <c r="W153" s="59"/>
      <c r="X153" s="59"/>
      <c r="Y153" s="59"/>
    </row>
    <row r="154" spans="1:25" ht="15.6" customHeight="1" x14ac:dyDescent="0.2">
      <c r="A154" s="152"/>
      <c r="B154" s="35" t="s">
        <v>10</v>
      </c>
      <c r="C154" s="147" t="s">
        <v>50</v>
      </c>
      <c r="D154" s="148"/>
      <c r="E154" s="148"/>
      <c r="F154" s="148"/>
      <c r="G154" s="149">
        <v>19</v>
      </c>
      <c r="H154" s="145"/>
      <c r="I154" s="148"/>
      <c r="J154" s="148"/>
      <c r="K154" s="109">
        <f>K153</f>
        <v>19.059999999999999</v>
      </c>
      <c r="L154" s="148"/>
      <c r="M154" s="148"/>
      <c r="N154" s="148"/>
      <c r="O154" s="8">
        <f>O153</f>
        <v>19.149999999999999</v>
      </c>
      <c r="P154" s="148"/>
      <c r="Q154" s="8">
        <f>Q153</f>
        <v>19.18</v>
      </c>
      <c r="R154" s="148"/>
      <c r="S154" s="148"/>
      <c r="T154" s="142"/>
      <c r="U154" s="40"/>
      <c r="V154" s="18"/>
      <c r="W154" s="59"/>
      <c r="X154" s="59"/>
      <c r="Y154" s="59"/>
    </row>
    <row r="155" spans="1:25" ht="15.6" customHeight="1" thickBot="1" x14ac:dyDescent="0.25">
      <c r="A155" s="134">
        <v>511</v>
      </c>
      <c r="B155" s="61" t="s">
        <v>11</v>
      </c>
      <c r="C155" s="68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3"/>
      <c r="U155" s="64"/>
      <c r="V155" s="3"/>
      <c r="W155" s="59"/>
      <c r="X155" s="59"/>
      <c r="Y155" s="59"/>
    </row>
    <row r="156" spans="1:25" ht="15.6" customHeight="1" x14ac:dyDescent="0.2">
      <c r="A156" s="135"/>
      <c r="B156" s="31" t="s">
        <v>5</v>
      </c>
      <c r="C156" s="32"/>
      <c r="D156" s="84" t="s">
        <v>50</v>
      </c>
      <c r="E156" s="122" t="s">
        <v>50</v>
      </c>
      <c r="F156" s="123" t="s">
        <v>50</v>
      </c>
      <c r="G156" s="145"/>
      <c r="H156" s="95">
        <v>0</v>
      </c>
      <c r="I156" s="94">
        <v>0</v>
      </c>
      <c r="J156" s="94">
        <v>0</v>
      </c>
      <c r="K156" s="93">
        <v>0</v>
      </c>
      <c r="L156" s="94">
        <v>0</v>
      </c>
      <c r="M156" s="124">
        <v>0</v>
      </c>
      <c r="N156" s="29">
        <v>0</v>
      </c>
      <c r="O156" s="29">
        <v>5</v>
      </c>
      <c r="P156" s="29">
        <v>6</v>
      </c>
      <c r="Q156" s="29">
        <v>0</v>
      </c>
      <c r="R156" s="29">
        <v>6</v>
      </c>
      <c r="S156" s="29">
        <v>4</v>
      </c>
      <c r="T156" s="36">
        <v>0</v>
      </c>
      <c r="U156" s="37" t="s">
        <v>6</v>
      </c>
      <c r="V156" s="55"/>
      <c r="W156" s="59"/>
      <c r="X156" s="59"/>
      <c r="Y156" s="59"/>
    </row>
    <row r="157" spans="1:25" ht="15.6" customHeight="1" x14ac:dyDescent="0.2">
      <c r="A157" s="133">
        <v>19.32</v>
      </c>
      <c r="B157" s="34" t="s">
        <v>7</v>
      </c>
      <c r="C157" s="119" t="s">
        <v>50</v>
      </c>
      <c r="D157" s="85" t="s">
        <v>50</v>
      </c>
      <c r="E157" s="125" t="s">
        <v>50</v>
      </c>
      <c r="F157" s="126" t="s">
        <v>50</v>
      </c>
      <c r="G157" s="100">
        <v>7</v>
      </c>
      <c r="H157" s="100">
        <v>1</v>
      </c>
      <c r="I157" s="99">
        <v>0</v>
      </c>
      <c r="J157" s="99">
        <v>0</v>
      </c>
      <c r="K157" s="98">
        <v>1</v>
      </c>
      <c r="L157" s="99">
        <v>4</v>
      </c>
      <c r="M157" s="127">
        <v>1</v>
      </c>
      <c r="N157" s="4">
        <v>3</v>
      </c>
      <c r="O157" s="4">
        <v>3</v>
      </c>
      <c r="P157" s="4">
        <v>0</v>
      </c>
      <c r="Q157" s="4">
        <v>0</v>
      </c>
      <c r="R157" s="4">
        <v>1</v>
      </c>
      <c r="S157" s="4">
        <v>0</v>
      </c>
      <c r="T157" s="22"/>
      <c r="U157" s="38">
        <f>SUM(C157:S157)</f>
        <v>21</v>
      </c>
      <c r="V157" s="17"/>
      <c r="W157" s="59"/>
      <c r="X157" s="59"/>
      <c r="Y157" s="59"/>
    </row>
    <row r="158" spans="1:25" ht="15.6" customHeight="1" x14ac:dyDescent="0.2">
      <c r="A158" s="150" t="s">
        <v>49</v>
      </c>
      <c r="B158" s="34" t="s">
        <v>8</v>
      </c>
      <c r="C158" s="119" t="s">
        <v>50</v>
      </c>
      <c r="D158" s="86" t="s">
        <v>50</v>
      </c>
      <c r="E158" s="128" t="s">
        <v>50</v>
      </c>
      <c r="F158" s="129" t="s">
        <v>50</v>
      </c>
      <c r="G158" s="105">
        <f>G157</f>
        <v>7</v>
      </c>
      <c r="H158" s="105">
        <f t="shared" ref="H158:S158" si="30">G158-H156+H157</f>
        <v>8</v>
      </c>
      <c r="I158" s="104">
        <f t="shared" si="30"/>
        <v>8</v>
      </c>
      <c r="J158" s="104">
        <f t="shared" si="30"/>
        <v>8</v>
      </c>
      <c r="K158" s="103">
        <f t="shared" si="30"/>
        <v>9</v>
      </c>
      <c r="L158" s="104">
        <f t="shared" si="30"/>
        <v>13</v>
      </c>
      <c r="M158" s="130">
        <f t="shared" si="30"/>
        <v>14</v>
      </c>
      <c r="N158" s="5">
        <f t="shared" si="30"/>
        <v>17</v>
      </c>
      <c r="O158" s="5">
        <f t="shared" si="30"/>
        <v>15</v>
      </c>
      <c r="P158" s="5">
        <f t="shared" si="30"/>
        <v>9</v>
      </c>
      <c r="Q158" s="5">
        <f t="shared" si="30"/>
        <v>9</v>
      </c>
      <c r="R158" s="5">
        <f t="shared" si="30"/>
        <v>4</v>
      </c>
      <c r="S158" s="5">
        <f t="shared" si="30"/>
        <v>0</v>
      </c>
      <c r="T158" s="39">
        <f>S158-T156</f>
        <v>0</v>
      </c>
      <c r="U158" s="40"/>
      <c r="V158" s="3">
        <f>MAX(C158:T158)</f>
        <v>17</v>
      </c>
      <c r="W158" s="59"/>
      <c r="X158" s="59"/>
      <c r="Y158" s="59"/>
    </row>
    <row r="159" spans="1:25" ht="15.6" customHeight="1" x14ac:dyDescent="0.2">
      <c r="A159" s="151"/>
      <c r="B159" s="34" t="s">
        <v>9</v>
      </c>
      <c r="C159" s="143"/>
      <c r="D159" s="144"/>
      <c r="E159" s="144"/>
      <c r="F159" s="145"/>
      <c r="G159" s="145"/>
      <c r="H159" s="145"/>
      <c r="I159" s="145"/>
      <c r="J159" s="145"/>
      <c r="K159" s="131">
        <v>19.38</v>
      </c>
      <c r="L159" s="145"/>
      <c r="M159" s="145"/>
      <c r="N159" s="144"/>
      <c r="O159" s="7">
        <v>19.440000000000001</v>
      </c>
      <c r="P159" s="144"/>
      <c r="Q159" s="7">
        <v>19.48</v>
      </c>
      <c r="R159" s="144"/>
      <c r="S159" s="145"/>
      <c r="T159" s="146">
        <v>19.57</v>
      </c>
      <c r="U159" s="41">
        <v>25</v>
      </c>
      <c r="V159" s="17"/>
      <c r="W159" s="59"/>
      <c r="X159" s="59"/>
      <c r="Y159" s="59"/>
    </row>
    <row r="160" spans="1:25" ht="15.6" customHeight="1" x14ac:dyDescent="0.2">
      <c r="A160" s="152"/>
      <c r="B160" s="35" t="s">
        <v>10</v>
      </c>
      <c r="C160" s="147" t="s">
        <v>50</v>
      </c>
      <c r="D160" s="148"/>
      <c r="E160" s="148"/>
      <c r="F160" s="148"/>
      <c r="G160" s="149">
        <v>19.32</v>
      </c>
      <c r="H160" s="145"/>
      <c r="I160" s="148"/>
      <c r="J160" s="148"/>
      <c r="K160" s="109">
        <v>19.39</v>
      </c>
      <c r="L160" s="148"/>
      <c r="M160" s="148"/>
      <c r="N160" s="148"/>
      <c r="O160" s="8">
        <v>19.45</v>
      </c>
      <c r="P160" s="148"/>
      <c r="Q160" s="8">
        <v>19.489999999999998</v>
      </c>
      <c r="R160" s="148"/>
      <c r="S160" s="148"/>
      <c r="T160" s="142"/>
      <c r="U160" s="40"/>
      <c r="V160" s="18"/>
      <c r="W160" s="59"/>
      <c r="X160" s="59"/>
      <c r="Y160" s="59"/>
    </row>
    <row r="161" spans="1:25" ht="15.6" customHeight="1" thickBot="1" x14ac:dyDescent="0.25">
      <c r="A161" s="134">
        <v>206</v>
      </c>
      <c r="B161" s="61" t="s">
        <v>11</v>
      </c>
      <c r="C161" s="68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3"/>
      <c r="U161" s="64"/>
      <c r="V161" s="3"/>
      <c r="W161" s="59"/>
      <c r="X161" s="59"/>
      <c r="Y161" s="59"/>
    </row>
    <row r="162" spans="1:25" ht="15.6" customHeight="1" x14ac:dyDescent="0.2">
      <c r="A162" s="135"/>
      <c r="B162" s="31" t="s">
        <v>5</v>
      </c>
      <c r="C162" s="32"/>
      <c r="D162" s="84" t="s">
        <v>50</v>
      </c>
      <c r="E162" s="122" t="s">
        <v>50</v>
      </c>
      <c r="F162" s="123" t="s">
        <v>50</v>
      </c>
      <c r="G162" s="145"/>
      <c r="H162" s="95">
        <v>0</v>
      </c>
      <c r="I162" s="94">
        <v>0</v>
      </c>
      <c r="J162" s="94">
        <v>0</v>
      </c>
      <c r="K162" s="93">
        <v>0</v>
      </c>
      <c r="L162" s="94">
        <v>0</v>
      </c>
      <c r="M162" s="124">
        <v>1</v>
      </c>
      <c r="N162" s="29">
        <v>1</v>
      </c>
      <c r="O162" s="29">
        <v>6</v>
      </c>
      <c r="P162" s="29">
        <v>0</v>
      </c>
      <c r="Q162" s="29">
        <v>0</v>
      </c>
      <c r="R162" s="29">
        <v>0</v>
      </c>
      <c r="S162" s="29">
        <v>2</v>
      </c>
      <c r="T162" s="36">
        <v>0</v>
      </c>
      <c r="U162" s="37" t="s">
        <v>6</v>
      </c>
      <c r="V162" s="55"/>
      <c r="W162" s="59"/>
      <c r="X162" s="59"/>
      <c r="Y162" s="59"/>
    </row>
    <row r="163" spans="1:25" ht="15.6" customHeight="1" x14ac:dyDescent="0.2">
      <c r="A163" s="133">
        <v>20.05</v>
      </c>
      <c r="B163" s="34" t="s">
        <v>7</v>
      </c>
      <c r="C163" s="119" t="s">
        <v>50</v>
      </c>
      <c r="D163" s="85" t="s">
        <v>50</v>
      </c>
      <c r="E163" s="125" t="s">
        <v>50</v>
      </c>
      <c r="F163" s="126" t="s">
        <v>50</v>
      </c>
      <c r="G163" s="100">
        <v>2</v>
      </c>
      <c r="H163" s="100">
        <v>2</v>
      </c>
      <c r="I163" s="99">
        <v>2</v>
      </c>
      <c r="J163" s="99">
        <v>0</v>
      </c>
      <c r="K163" s="98">
        <v>1</v>
      </c>
      <c r="L163" s="99">
        <v>0</v>
      </c>
      <c r="M163" s="127">
        <v>2</v>
      </c>
      <c r="N163" s="4">
        <v>0</v>
      </c>
      <c r="O163" s="4">
        <v>1</v>
      </c>
      <c r="P163" s="4">
        <v>0</v>
      </c>
      <c r="Q163" s="4">
        <v>0</v>
      </c>
      <c r="R163" s="4">
        <v>0</v>
      </c>
      <c r="S163" s="4">
        <v>0</v>
      </c>
      <c r="T163" s="22"/>
      <c r="U163" s="38">
        <f>SUM(C163:S163)</f>
        <v>10</v>
      </c>
      <c r="V163" s="17"/>
      <c r="W163" s="59"/>
      <c r="X163" s="59"/>
      <c r="Y163" s="59"/>
    </row>
    <row r="164" spans="1:25" ht="15.6" customHeight="1" x14ac:dyDescent="0.2">
      <c r="A164" s="150" t="s">
        <v>49</v>
      </c>
      <c r="B164" s="34" t="s">
        <v>8</v>
      </c>
      <c r="C164" s="119" t="s">
        <v>50</v>
      </c>
      <c r="D164" s="86" t="s">
        <v>50</v>
      </c>
      <c r="E164" s="128" t="s">
        <v>50</v>
      </c>
      <c r="F164" s="129" t="s">
        <v>50</v>
      </c>
      <c r="G164" s="105">
        <f>G163</f>
        <v>2</v>
      </c>
      <c r="H164" s="105">
        <f t="shared" ref="H164:S164" si="31">G164-H162+H163</f>
        <v>4</v>
      </c>
      <c r="I164" s="104">
        <f t="shared" si="31"/>
        <v>6</v>
      </c>
      <c r="J164" s="104">
        <f t="shared" si="31"/>
        <v>6</v>
      </c>
      <c r="K164" s="103">
        <f t="shared" si="31"/>
        <v>7</v>
      </c>
      <c r="L164" s="104">
        <f t="shared" si="31"/>
        <v>7</v>
      </c>
      <c r="M164" s="130">
        <f t="shared" si="31"/>
        <v>8</v>
      </c>
      <c r="N164" s="5">
        <f t="shared" si="31"/>
        <v>7</v>
      </c>
      <c r="O164" s="5">
        <f t="shared" si="31"/>
        <v>2</v>
      </c>
      <c r="P164" s="5">
        <f t="shared" si="31"/>
        <v>2</v>
      </c>
      <c r="Q164" s="5">
        <f t="shared" si="31"/>
        <v>2</v>
      </c>
      <c r="R164" s="5">
        <f t="shared" si="31"/>
        <v>2</v>
      </c>
      <c r="S164" s="5">
        <f t="shared" si="31"/>
        <v>0</v>
      </c>
      <c r="T164" s="39">
        <f>S164-T162</f>
        <v>0</v>
      </c>
      <c r="U164" s="40"/>
      <c r="V164" s="3">
        <f>MAX(C164:T164)</f>
        <v>8</v>
      </c>
      <c r="W164" s="59"/>
      <c r="X164" s="59"/>
      <c r="Y164" s="59"/>
    </row>
    <row r="165" spans="1:25" ht="15.6" customHeight="1" x14ac:dyDescent="0.2">
      <c r="A165" s="151"/>
      <c r="B165" s="34" t="s">
        <v>9</v>
      </c>
      <c r="C165" s="143"/>
      <c r="D165" s="144"/>
      <c r="E165" s="144"/>
      <c r="F165" s="145"/>
      <c r="G165" s="145"/>
      <c r="H165" s="145"/>
      <c r="I165" s="145"/>
      <c r="J165" s="145"/>
      <c r="K165" s="131">
        <v>20.14</v>
      </c>
      <c r="L165" s="145"/>
      <c r="M165" s="145"/>
      <c r="N165" s="144"/>
      <c r="O165" s="7">
        <v>20.190000000000001</v>
      </c>
      <c r="P165" s="144"/>
      <c r="Q165" s="7">
        <v>20.23</v>
      </c>
      <c r="R165" s="144"/>
      <c r="S165" s="145"/>
      <c r="T165" s="146">
        <v>20.28</v>
      </c>
      <c r="U165" s="41">
        <v>23</v>
      </c>
      <c r="V165" s="17"/>
      <c r="W165" s="59"/>
      <c r="X165" s="59"/>
      <c r="Y165" s="59"/>
    </row>
    <row r="166" spans="1:25" ht="15.6" customHeight="1" x14ac:dyDescent="0.2">
      <c r="A166" s="152"/>
      <c r="B166" s="35" t="s">
        <v>10</v>
      </c>
      <c r="C166" s="147" t="s">
        <v>50</v>
      </c>
      <c r="D166" s="148"/>
      <c r="E166" s="148"/>
      <c r="F166" s="148"/>
      <c r="G166" s="149">
        <v>20.05</v>
      </c>
      <c r="H166" s="145"/>
      <c r="I166" s="148"/>
      <c r="J166" s="148"/>
      <c r="K166" s="109">
        <f>K165</f>
        <v>20.14</v>
      </c>
      <c r="L166" s="148"/>
      <c r="M166" s="148"/>
      <c r="N166" s="148"/>
      <c r="O166" s="8">
        <f>O165</f>
        <v>20.190000000000001</v>
      </c>
      <c r="P166" s="148"/>
      <c r="Q166" s="8">
        <f>Q165</f>
        <v>20.23</v>
      </c>
      <c r="R166" s="148"/>
      <c r="S166" s="148"/>
      <c r="T166" s="142"/>
      <c r="U166" s="40"/>
      <c r="V166" s="18"/>
      <c r="W166" s="59"/>
      <c r="X166" s="59"/>
      <c r="Y166" s="59"/>
    </row>
    <row r="167" spans="1:25" ht="15.6" customHeight="1" thickBot="1" x14ac:dyDescent="0.25">
      <c r="A167" s="134">
        <v>511</v>
      </c>
      <c r="B167" s="61" t="s">
        <v>11</v>
      </c>
      <c r="C167" s="68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3"/>
      <c r="U167" s="64"/>
      <c r="V167" s="3"/>
      <c r="W167" s="59"/>
      <c r="X167" s="59"/>
      <c r="Y167" s="59"/>
    </row>
    <row r="168" spans="1:25" ht="15.6" customHeight="1" x14ac:dyDescent="0.2">
      <c r="A168" s="135"/>
      <c r="B168" s="31" t="s">
        <v>5</v>
      </c>
      <c r="C168" s="32"/>
      <c r="D168" s="84" t="s">
        <v>50</v>
      </c>
      <c r="E168" s="122" t="s">
        <v>50</v>
      </c>
      <c r="F168" s="123" t="s">
        <v>50</v>
      </c>
      <c r="G168" s="145"/>
      <c r="H168" s="95">
        <v>0</v>
      </c>
      <c r="I168" s="94">
        <v>0</v>
      </c>
      <c r="J168" s="94">
        <v>0</v>
      </c>
      <c r="K168" s="93">
        <v>0</v>
      </c>
      <c r="L168" s="94">
        <v>0</v>
      </c>
      <c r="M168" s="124">
        <v>0</v>
      </c>
      <c r="N168" s="29">
        <v>0</v>
      </c>
      <c r="O168" s="29">
        <v>2</v>
      </c>
      <c r="P168" s="29">
        <v>2</v>
      </c>
      <c r="Q168" s="29">
        <v>0</v>
      </c>
      <c r="R168" s="29">
        <v>1</v>
      </c>
      <c r="S168" s="29">
        <v>3</v>
      </c>
      <c r="T168" s="36">
        <v>0</v>
      </c>
      <c r="U168" s="37" t="s">
        <v>6</v>
      </c>
      <c r="V168" s="55"/>
      <c r="W168" s="59"/>
      <c r="X168" s="59"/>
      <c r="Y168" s="59"/>
    </row>
    <row r="169" spans="1:25" ht="15.6" customHeight="1" x14ac:dyDescent="0.2">
      <c r="A169" s="133">
        <v>20.36</v>
      </c>
      <c r="B169" s="34" t="s">
        <v>7</v>
      </c>
      <c r="C169" s="119" t="s">
        <v>50</v>
      </c>
      <c r="D169" s="85" t="s">
        <v>50</v>
      </c>
      <c r="E169" s="125" t="s">
        <v>50</v>
      </c>
      <c r="F169" s="126" t="s">
        <v>50</v>
      </c>
      <c r="G169" s="100">
        <v>2</v>
      </c>
      <c r="H169" s="100">
        <v>0</v>
      </c>
      <c r="I169" s="99">
        <v>0</v>
      </c>
      <c r="J169" s="99">
        <v>0</v>
      </c>
      <c r="K169" s="98">
        <v>1</v>
      </c>
      <c r="L169" s="99">
        <v>1</v>
      </c>
      <c r="M169" s="127">
        <v>2</v>
      </c>
      <c r="N169" s="4">
        <v>0</v>
      </c>
      <c r="O169" s="4">
        <v>1</v>
      </c>
      <c r="P169" s="4">
        <v>0</v>
      </c>
      <c r="Q169" s="4">
        <v>1</v>
      </c>
      <c r="R169" s="4">
        <v>0</v>
      </c>
      <c r="S169" s="4">
        <v>0</v>
      </c>
      <c r="T169" s="22"/>
      <c r="U169" s="38">
        <f>SUM(C169:S169)</f>
        <v>8</v>
      </c>
      <c r="V169" s="17"/>
      <c r="W169" s="59"/>
      <c r="X169" s="59"/>
      <c r="Y169" s="59"/>
    </row>
    <row r="170" spans="1:25" ht="15.6" customHeight="1" x14ac:dyDescent="0.2">
      <c r="A170" s="150" t="s">
        <v>49</v>
      </c>
      <c r="B170" s="34" t="s">
        <v>8</v>
      </c>
      <c r="C170" s="119" t="s">
        <v>50</v>
      </c>
      <c r="D170" s="86" t="s">
        <v>50</v>
      </c>
      <c r="E170" s="128" t="s">
        <v>50</v>
      </c>
      <c r="F170" s="129" t="s">
        <v>50</v>
      </c>
      <c r="G170" s="105">
        <f>G169</f>
        <v>2</v>
      </c>
      <c r="H170" s="105">
        <f t="shared" ref="H170:S170" si="32">G170-H168+H169</f>
        <v>2</v>
      </c>
      <c r="I170" s="104">
        <f t="shared" si="32"/>
        <v>2</v>
      </c>
      <c r="J170" s="104">
        <f t="shared" si="32"/>
        <v>2</v>
      </c>
      <c r="K170" s="103">
        <f t="shared" si="32"/>
        <v>3</v>
      </c>
      <c r="L170" s="104">
        <f t="shared" si="32"/>
        <v>4</v>
      </c>
      <c r="M170" s="130">
        <f t="shared" si="32"/>
        <v>6</v>
      </c>
      <c r="N170" s="5">
        <f t="shared" si="32"/>
        <v>6</v>
      </c>
      <c r="O170" s="5">
        <f t="shared" si="32"/>
        <v>5</v>
      </c>
      <c r="P170" s="5">
        <f t="shared" si="32"/>
        <v>3</v>
      </c>
      <c r="Q170" s="5">
        <f t="shared" si="32"/>
        <v>4</v>
      </c>
      <c r="R170" s="5">
        <f t="shared" si="32"/>
        <v>3</v>
      </c>
      <c r="S170" s="5">
        <f t="shared" si="32"/>
        <v>0</v>
      </c>
      <c r="T170" s="39">
        <f>S170-T168</f>
        <v>0</v>
      </c>
      <c r="U170" s="40"/>
      <c r="V170" s="3">
        <f>MAX(C170:T170)</f>
        <v>6</v>
      </c>
      <c r="W170" s="59"/>
      <c r="X170" s="59"/>
      <c r="Y170" s="59"/>
    </row>
    <row r="171" spans="1:25" ht="15.6" customHeight="1" x14ac:dyDescent="0.2">
      <c r="A171" s="151"/>
      <c r="B171" s="34" t="s">
        <v>9</v>
      </c>
      <c r="C171" s="143"/>
      <c r="D171" s="144"/>
      <c r="E171" s="144"/>
      <c r="F171" s="145"/>
      <c r="G171" s="145"/>
      <c r="H171" s="145"/>
      <c r="I171" s="145"/>
      <c r="J171" s="145"/>
      <c r="K171" s="131">
        <v>20.41</v>
      </c>
      <c r="L171" s="145"/>
      <c r="M171" s="145"/>
      <c r="N171" s="144"/>
      <c r="O171" s="7">
        <v>20.49</v>
      </c>
      <c r="P171" s="144"/>
      <c r="Q171" s="7">
        <v>20.54</v>
      </c>
      <c r="R171" s="144"/>
      <c r="S171" s="145"/>
      <c r="T171" s="146">
        <v>21</v>
      </c>
      <c r="U171" s="41">
        <v>24</v>
      </c>
      <c r="V171" s="17"/>
      <c r="W171" s="59"/>
      <c r="X171" s="59"/>
      <c r="Y171" s="59"/>
    </row>
    <row r="172" spans="1:25" ht="15.6" customHeight="1" x14ac:dyDescent="0.2">
      <c r="A172" s="152"/>
      <c r="B172" s="35" t="s">
        <v>10</v>
      </c>
      <c r="C172" s="147" t="s">
        <v>50</v>
      </c>
      <c r="D172" s="148"/>
      <c r="E172" s="148"/>
      <c r="F172" s="148"/>
      <c r="G172" s="149">
        <v>20.36</v>
      </c>
      <c r="H172" s="145"/>
      <c r="I172" s="148"/>
      <c r="J172" s="148"/>
      <c r="K172" s="109">
        <v>20.420000000000002</v>
      </c>
      <c r="L172" s="148"/>
      <c r="M172" s="148"/>
      <c r="N172" s="148"/>
      <c r="O172" s="8">
        <v>20.5</v>
      </c>
      <c r="P172" s="148"/>
      <c r="Q172" s="8">
        <v>20.55</v>
      </c>
      <c r="R172" s="148"/>
      <c r="S172" s="148"/>
      <c r="T172" s="142"/>
      <c r="U172" s="40"/>
      <c r="V172" s="18"/>
      <c r="W172" s="59"/>
      <c r="X172" s="59"/>
      <c r="Y172" s="59"/>
    </row>
    <row r="173" spans="1:25" ht="15.6" customHeight="1" thickBot="1" x14ac:dyDescent="0.25">
      <c r="A173" s="134">
        <v>206</v>
      </c>
      <c r="B173" s="61" t="s">
        <v>11</v>
      </c>
      <c r="C173" s="68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3"/>
      <c r="U173" s="64"/>
      <c r="V173" s="3"/>
      <c r="W173" s="59"/>
      <c r="X173" s="59"/>
      <c r="Y173" s="59"/>
    </row>
    <row r="174" spans="1:25" ht="15.6" customHeight="1" x14ac:dyDescent="0.2">
      <c r="A174" s="135"/>
      <c r="B174" s="31" t="s">
        <v>5</v>
      </c>
      <c r="C174" s="32"/>
      <c r="D174" s="84" t="s">
        <v>50</v>
      </c>
      <c r="E174" s="122" t="s">
        <v>50</v>
      </c>
      <c r="F174" s="123" t="s">
        <v>50</v>
      </c>
      <c r="G174" s="145"/>
      <c r="H174" s="95">
        <v>0</v>
      </c>
      <c r="I174" s="94">
        <v>0</v>
      </c>
      <c r="J174" s="94">
        <v>0</v>
      </c>
      <c r="K174" s="93" t="s">
        <v>50</v>
      </c>
      <c r="L174" s="94">
        <v>0</v>
      </c>
      <c r="M174" s="124">
        <v>0</v>
      </c>
      <c r="N174" s="29">
        <v>1</v>
      </c>
      <c r="O174" s="29">
        <v>0</v>
      </c>
      <c r="P174" s="29">
        <v>2</v>
      </c>
      <c r="Q174" s="29">
        <v>0</v>
      </c>
      <c r="R174" s="29">
        <v>1</v>
      </c>
      <c r="S174" s="29">
        <v>3</v>
      </c>
      <c r="T174" s="36">
        <v>0</v>
      </c>
      <c r="U174" s="37" t="s">
        <v>6</v>
      </c>
      <c r="V174" s="55"/>
      <c r="W174" s="59"/>
      <c r="X174" s="59"/>
      <c r="Y174" s="59"/>
    </row>
    <row r="175" spans="1:25" ht="15.6" customHeight="1" x14ac:dyDescent="0.2">
      <c r="A175" s="133">
        <v>21.15</v>
      </c>
      <c r="B175" s="34" t="s">
        <v>7</v>
      </c>
      <c r="C175" s="119" t="s">
        <v>50</v>
      </c>
      <c r="D175" s="85" t="s">
        <v>50</v>
      </c>
      <c r="E175" s="125" t="s">
        <v>50</v>
      </c>
      <c r="F175" s="126" t="s">
        <v>50</v>
      </c>
      <c r="G175" s="100">
        <v>3</v>
      </c>
      <c r="H175" s="100">
        <v>2</v>
      </c>
      <c r="I175" s="99">
        <v>0</v>
      </c>
      <c r="J175" s="99">
        <v>0</v>
      </c>
      <c r="K175" s="98" t="s">
        <v>50</v>
      </c>
      <c r="L175" s="99">
        <v>1</v>
      </c>
      <c r="M175" s="127">
        <v>0</v>
      </c>
      <c r="N175" s="4">
        <v>0</v>
      </c>
      <c r="O175" s="4">
        <v>1</v>
      </c>
      <c r="P175" s="4">
        <v>0</v>
      </c>
      <c r="Q175" s="4">
        <v>0</v>
      </c>
      <c r="R175" s="4">
        <v>0</v>
      </c>
      <c r="S175" s="4">
        <v>0</v>
      </c>
      <c r="T175" s="22"/>
      <c r="U175" s="38">
        <f>SUM(C175:S175)</f>
        <v>7</v>
      </c>
      <c r="V175" s="17"/>
      <c r="W175" s="59"/>
      <c r="X175" s="59"/>
      <c r="Y175" s="59"/>
    </row>
    <row r="176" spans="1:25" ht="15.6" customHeight="1" x14ac:dyDescent="0.2">
      <c r="A176" s="150" t="s">
        <v>49</v>
      </c>
      <c r="B176" s="34" t="s">
        <v>8</v>
      </c>
      <c r="C176" s="119" t="s">
        <v>50</v>
      </c>
      <c r="D176" s="86" t="s">
        <v>50</v>
      </c>
      <c r="E176" s="128" t="s">
        <v>50</v>
      </c>
      <c r="F176" s="129" t="s">
        <v>50</v>
      </c>
      <c r="G176" s="105">
        <f>G175</f>
        <v>3</v>
      </c>
      <c r="H176" s="105">
        <f t="shared" ref="H176:S176" si="33">G176-H174+H175</f>
        <v>5</v>
      </c>
      <c r="I176" s="104">
        <f t="shared" si="33"/>
        <v>5</v>
      </c>
      <c r="J176" s="104">
        <f t="shared" si="33"/>
        <v>5</v>
      </c>
      <c r="K176" s="103" t="s">
        <v>50</v>
      </c>
      <c r="L176" s="104">
        <f>J176-L174+L175</f>
        <v>6</v>
      </c>
      <c r="M176" s="130">
        <f t="shared" si="33"/>
        <v>6</v>
      </c>
      <c r="N176" s="5">
        <f t="shared" si="33"/>
        <v>5</v>
      </c>
      <c r="O176" s="5">
        <f t="shared" si="33"/>
        <v>6</v>
      </c>
      <c r="P176" s="5">
        <f t="shared" si="33"/>
        <v>4</v>
      </c>
      <c r="Q176" s="5">
        <f t="shared" si="33"/>
        <v>4</v>
      </c>
      <c r="R176" s="5">
        <f t="shared" si="33"/>
        <v>3</v>
      </c>
      <c r="S176" s="5">
        <f t="shared" si="33"/>
        <v>0</v>
      </c>
      <c r="T176" s="39">
        <f>S176-T174</f>
        <v>0</v>
      </c>
      <c r="U176" s="40"/>
      <c r="V176" s="3">
        <f>MAX(C176:T176)</f>
        <v>6</v>
      </c>
      <c r="W176" s="59"/>
      <c r="X176" s="59"/>
      <c r="Y176" s="59"/>
    </row>
    <row r="177" spans="1:25" ht="15.6" customHeight="1" x14ac:dyDescent="0.2">
      <c r="A177" s="151"/>
      <c r="B177" s="34" t="s">
        <v>9</v>
      </c>
      <c r="C177" s="143"/>
      <c r="D177" s="144"/>
      <c r="E177" s="144"/>
      <c r="F177" s="145"/>
      <c r="G177" s="145"/>
      <c r="H177" s="145"/>
      <c r="I177" s="145"/>
      <c r="J177" s="145"/>
      <c r="K177" s="131" t="s">
        <v>50</v>
      </c>
      <c r="L177" s="145"/>
      <c r="M177" s="145"/>
      <c r="N177" s="144"/>
      <c r="O177" s="7">
        <v>21.26</v>
      </c>
      <c r="P177" s="144"/>
      <c r="Q177" s="7">
        <v>21.3</v>
      </c>
      <c r="R177" s="144"/>
      <c r="S177" s="145"/>
      <c r="T177" s="146">
        <v>21.34</v>
      </c>
      <c r="U177" s="41">
        <f>34-15</f>
        <v>19</v>
      </c>
      <c r="V177" s="17"/>
      <c r="W177" s="59"/>
      <c r="X177" s="59"/>
      <c r="Y177" s="59"/>
    </row>
    <row r="178" spans="1:25" ht="15.6" customHeight="1" x14ac:dyDescent="0.2">
      <c r="A178" s="152"/>
      <c r="B178" s="35" t="s">
        <v>10</v>
      </c>
      <c r="C178" s="147" t="s">
        <v>50</v>
      </c>
      <c r="D178" s="148"/>
      <c r="E178" s="148"/>
      <c r="F178" s="148"/>
      <c r="G178" s="149">
        <v>21.15</v>
      </c>
      <c r="H178" s="145"/>
      <c r="I178" s="148"/>
      <c r="J178" s="148"/>
      <c r="K178" s="109" t="s">
        <v>50</v>
      </c>
      <c r="L178" s="148"/>
      <c r="M178" s="148"/>
      <c r="N178" s="148"/>
      <c r="O178" s="8">
        <f>O177</f>
        <v>21.26</v>
      </c>
      <c r="P178" s="148"/>
      <c r="Q178" s="8">
        <f>Q177</f>
        <v>21.3</v>
      </c>
      <c r="R178" s="148"/>
      <c r="S178" s="148"/>
      <c r="T178" s="142"/>
      <c r="U178" s="40"/>
      <c r="V178" s="18"/>
      <c r="W178" s="59"/>
      <c r="X178" s="59"/>
      <c r="Y178" s="59"/>
    </row>
    <row r="179" spans="1:25" ht="15.6" customHeight="1" thickBot="1" x14ac:dyDescent="0.25">
      <c r="A179" s="134">
        <v>511</v>
      </c>
      <c r="B179" s="61" t="s">
        <v>11</v>
      </c>
      <c r="C179" s="68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3"/>
      <c r="U179" s="64"/>
      <c r="V179" s="3"/>
      <c r="W179" s="59"/>
      <c r="X179" s="59"/>
      <c r="Y179" s="59"/>
    </row>
    <row r="180" spans="1:25" ht="15.6" customHeight="1" x14ac:dyDescent="0.2">
      <c r="A180" s="135"/>
      <c r="B180" s="31" t="s">
        <v>5</v>
      </c>
      <c r="C180" s="32"/>
      <c r="D180" s="84">
        <v>0</v>
      </c>
      <c r="E180" s="122">
        <v>0</v>
      </c>
      <c r="F180" s="123">
        <v>0</v>
      </c>
      <c r="G180" s="145"/>
      <c r="H180" s="95" t="s">
        <v>50</v>
      </c>
      <c r="I180" s="94">
        <v>1</v>
      </c>
      <c r="J180" s="94">
        <v>0</v>
      </c>
      <c r="K180" s="93" t="s">
        <v>50</v>
      </c>
      <c r="L180" s="94">
        <v>4</v>
      </c>
      <c r="M180" s="124">
        <v>0</v>
      </c>
      <c r="N180" s="29">
        <v>1</v>
      </c>
      <c r="O180" s="29">
        <v>2</v>
      </c>
      <c r="P180" s="29">
        <v>0</v>
      </c>
      <c r="Q180" s="29">
        <v>0</v>
      </c>
      <c r="R180" s="29">
        <v>0</v>
      </c>
      <c r="S180" s="29">
        <v>3</v>
      </c>
      <c r="T180" s="36">
        <v>1</v>
      </c>
      <c r="U180" s="37" t="s">
        <v>6</v>
      </c>
      <c r="V180" s="55"/>
      <c r="W180" s="59"/>
      <c r="X180" s="59"/>
      <c r="Y180" s="59"/>
    </row>
    <row r="181" spans="1:25" ht="15.6" customHeight="1" x14ac:dyDescent="0.2">
      <c r="A181" s="133">
        <v>22.03</v>
      </c>
      <c r="B181" s="34" t="s">
        <v>7</v>
      </c>
      <c r="C181" s="119">
        <v>0</v>
      </c>
      <c r="D181" s="85">
        <v>1</v>
      </c>
      <c r="E181" s="125">
        <v>0</v>
      </c>
      <c r="F181" s="126">
        <v>6</v>
      </c>
      <c r="G181" s="100" t="s">
        <v>50</v>
      </c>
      <c r="H181" s="100" t="s">
        <v>50</v>
      </c>
      <c r="I181" s="99">
        <v>2</v>
      </c>
      <c r="J181" s="99">
        <v>0</v>
      </c>
      <c r="K181" s="98" t="s">
        <v>50</v>
      </c>
      <c r="L181" s="99">
        <v>1</v>
      </c>
      <c r="M181" s="127">
        <v>0</v>
      </c>
      <c r="N181" s="4">
        <v>1</v>
      </c>
      <c r="O181" s="4">
        <v>1</v>
      </c>
      <c r="P181" s="4">
        <v>0</v>
      </c>
      <c r="Q181" s="4">
        <v>0</v>
      </c>
      <c r="R181" s="4">
        <v>0</v>
      </c>
      <c r="S181" s="4">
        <v>0</v>
      </c>
      <c r="T181" s="22"/>
      <c r="U181" s="38">
        <f>SUM(C181:S181)</f>
        <v>12</v>
      </c>
      <c r="V181" s="17"/>
      <c r="W181" s="59"/>
      <c r="X181" s="59"/>
      <c r="Y181" s="59"/>
    </row>
    <row r="182" spans="1:25" ht="15.6" customHeight="1" x14ac:dyDescent="0.2">
      <c r="A182" s="150" t="s">
        <v>51</v>
      </c>
      <c r="B182" s="34" t="s">
        <v>8</v>
      </c>
      <c r="C182" s="119">
        <f>C181</f>
        <v>0</v>
      </c>
      <c r="D182" s="86">
        <f t="shared" ref="D182" si="34">C182-D180+D181</f>
        <v>1</v>
      </c>
      <c r="E182" s="128">
        <f>D182-E180+E181</f>
        <v>1</v>
      </c>
      <c r="F182" s="129">
        <f>E182-F180+F181</f>
        <v>7</v>
      </c>
      <c r="G182" s="105" t="s">
        <v>50</v>
      </c>
      <c r="H182" s="105" t="s">
        <v>50</v>
      </c>
      <c r="I182" s="104">
        <f>F182-I180+I181</f>
        <v>8</v>
      </c>
      <c r="J182" s="104">
        <f t="shared" ref="J182:S182" si="35">I182-J180+J181</f>
        <v>8</v>
      </c>
      <c r="K182" s="103" t="s">
        <v>50</v>
      </c>
      <c r="L182" s="104">
        <f>J182-L180+L181</f>
        <v>5</v>
      </c>
      <c r="M182" s="130">
        <f t="shared" si="35"/>
        <v>5</v>
      </c>
      <c r="N182" s="5">
        <f t="shared" si="35"/>
        <v>5</v>
      </c>
      <c r="O182" s="5">
        <f t="shared" si="35"/>
        <v>4</v>
      </c>
      <c r="P182" s="5">
        <f t="shared" si="35"/>
        <v>4</v>
      </c>
      <c r="Q182" s="5">
        <f t="shared" si="35"/>
        <v>4</v>
      </c>
      <c r="R182" s="5">
        <f t="shared" si="35"/>
        <v>4</v>
      </c>
      <c r="S182" s="5">
        <f t="shared" si="35"/>
        <v>1</v>
      </c>
      <c r="T182" s="39">
        <f>S182-T180</f>
        <v>0</v>
      </c>
      <c r="U182" s="40"/>
      <c r="V182" s="3">
        <f>MAX(C182:T182)</f>
        <v>8</v>
      </c>
      <c r="W182" s="59"/>
      <c r="X182" s="59"/>
      <c r="Y182" s="59"/>
    </row>
    <row r="183" spans="1:25" ht="15.6" customHeight="1" x14ac:dyDescent="0.2">
      <c r="A183" s="151"/>
      <c r="B183" s="34" t="s">
        <v>9</v>
      </c>
      <c r="C183" s="143"/>
      <c r="D183" s="144"/>
      <c r="E183" s="144"/>
      <c r="F183" s="145"/>
      <c r="G183" s="145"/>
      <c r="H183" s="145"/>
      <c r="I183" s="145"/>
      <c r="J183" s="145"/>
      <c r="K183" s="131" t="s">
        <v>50</v>
      </c>
      <c r="L183" s="145"/>
      <c r="M183" s="145"/>
      <c r="N183" s="144"/>
      <c r="O183" s="7">
        <v>22.16</v>
      </c>
      <c r="P183" s="144"/>
      <c r="Q183" s="7">
        <v>22.19</v>
      </c>
      <c r="R183" s="144"/>
      <c r="S183" s="145"/>
      <c r="T183" s="146">
        <v>22.27</v>
      </c>
      <c r="U183" s="41">
        <v>24</v>
      </c>
      <c r="V183" s="17"/>
      <c r="W183" s="59"/>
      <c r="X183" s="59"/>
      <c r="Y183" s="59"/>
    </row>
    <row r="184" spans="1:25" ht="15.6" customHeight="1" x14ac:dyDescent="0.2">
      <c r="A184" s="152"/>
      <c r="B184" s="35" t="s">
        <v>10</v>
      </c>
      <c r="C184" s="147">
        <v>22.03</v>
      </c>
      <c r="D184" s="148"/>
      <c r="E184" s="148"/>
      <c r="F184" s="148"/>
      <c r="G184" s="149" t="s">
        <v>50</v>
      </c>
      <c r="H184" s="145"/>
      <c r="I184" s="148"/>
      <c r="J184" s="148"/>
      <c r="K184" s="109" t="s">
        <v>50</v>
      </c>
      <c r="L184" s="148"/>
      <c r="M184" s="148"/>
      <c r="N184" s="148"/>
      <c r="O184" s="8">
        <v>22.17</v>
      </c>
      <c r="P184" s="148"/>
      <c r="Q184" s="8">
        <v>22.2</v>
      </c>
      <c r="R184" s="148"/>
      <c r="S184" s="148"/>
      <c r="T184" s="142"/>
      <c r="U184" s="40"/>
      <c r="V184" s="18"/>
      <c r="W184" s="59"/>
      <c r="X184" s="59"/>
      <c r="Y184" s="59"/>
    </row>
    <row r="185" spans="1:25" ht="15.6" customHeight="1" thickBot="1" x14ac:dyDescent="0.25">
      <c r="A185" s="134">
        <v>206</v>
      </c>
      <c r="B185" s="61" t="s">
        <v>11</v>
      </c>
      <c r="C185" s="68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3"/>
      <c r="U185" s="64"/>
      <c r="V185" s="3"/>
      <c r="W185" s="59"/>
      <c r="X185" s="59"/>
      <c r="Y185" s="59"/>
    </row>
    <row r="186" spans="1:25" ht="15.6" customHeight="1" x14ac:dyDescent="0.2">
      <c r="A186" s="135"/>
      <c r="B186" s="31" t="s">
        <v>5</v>
      </c>
      <c r="C186" s="32"/>
      <c r="D186" s="84" t="s">
        <v>50</v>
      </c>
      <c r="E186" s="122" t="s">
        <v>50</v>
      </c>
      <c r="F186" s="123" t="s">
        <v>50</v>
      </c>
      <c r="G186" s="145"/>
      <c r="H186" s="95">
        <v>0</v>
      </c>
      <c r="I186" s="94">
        <v>0</v>
      </c>
      <c r="J186" s="94">
        <v>0</v>
      </c>
      <c r="K186" s="93" t="s">
        <v>50</v>
      </c>
      <c r="L186" s="94">
        <v>0</v>
      </c>
      <c r="M186" s="124">
        <v>1</v>
      </c>
      <c r="N186" s="29">
        <v>0</v>
      </c>
      <c r="O186" s="29">
        <v>1</v>
      </c>
      <c r="P186" s="29">
        <v>0</v>
      </c>
      <c r="Q186" s="29">
        <v>0</v>
      </c>
      <c r="R186" s="29">
        <v>2</v>
      </c>
      <c r="S186" s="29">
        <v>1</v>
      </c>
      <c r="T186" s="36">
        <v>0</v>
      </c>
      <c r="U186" s="37" t="s">
        <v>6</v>
      </c>
      <c r="V186" s="55"/>
      <c r="W186" s="59"/>
      <c r="X186" s="59"/>
      <c r="Y186" s="59"/>
    </row>
    <row r="187" spans="1:25" ht="15.6" customHeight="1" x14ac:dyDescent="0.2">
      <c r="A187" s="133">
        <v>22.29</v>
      </c>
      <c r="B187" s="34" t="s">
        <v>7</v>
      </c>
      <c r="C187" s="119" t="s">
        <v>50</v>
      </c>
      <c r="D187" s="85" t="s">
        <v>50</v>
      </c>
      <c r="E187" s="125" t="s">
        <v>50</v>
      </c>
      <c r="F187" s="126" t="s">
        <v>50</v>
      </c>
      <c r="G187" s="100">
        <v>2</v>
      </c>
      <c r="H187" s="100">
        <v>0</v>
      </c>
      <c r="I187" s="99">
        <v>1</v>
      </c>
      <c r="J187" s="99">
        <v>0</v>
      </c>
      <c r="K187" s="98" t="s">
        <v>50</v>
      </c>
      <c r="L187" s="99">
        <v>1</v>
      </c>
      <c r="M187" s="127">
        <v>0</v>
      </c>
      <c r="N187" s="4">
        <v>0</v>
      </c>
      <c r="O187" s="4">
        <v>1</v>
      </c>
      <c r="P187" s="4">
        <v>0</v>
      </c>
      <c r="Q187" s="4">
        <v>0</v>
      </c>
      <c r="R187" s="4">
        <v>0</v>
      </c>
      <c r="S187" s="4">
        <v>0</v>
      </c>
      <c r="T187" s="22"/>
      <c r="U187" s="38">
        <f>SUM(C187:S187)</f>
        <v>5</v>
      </c>
      <c r="V187" s="17"/>
      <c r="W187" s="59"/>
      <c r="X187" s="59"/>
      <c r="Y187" s="59"/>
    </row>
    <row r="188" spans="1:25" ht="15.6" customHeight="1" x14ac:dyDescent="0.2">
      <c r="A188" s="150" t="s">
        <v>49</v>
      </c>
      <c r="B188" s="34" t="s">
        <v>8</v>
      </c>
      <c r="C188" s="119" t="s">
        <v>50</v>
      </c>
      <c r="D188" s="86" t="s">
        <v>50</v>
      </c>
      <c r="E188" s="128" t="s">
        <v>50</v>
      </c>
      <c r="F188" s="129" t="s">
        <v>50</v>
      </c>
      <c r="G188" s="105">
        <f>G187</f>
        <v>2</v>
      </c>
      <c r="H188" s="105">
        <f t="shared" ref="H188:S188" si="36">G188-H186+H187</f>
        <v>2</v>
      </c>
      <c r="I188" s="104">
        <f t="shared" si="36"/>
        <v>3</v>
      </c>
      <c r="J188" s="104">
        <f t="shared" si="36"/>
        <v>3</v>
      </c>
      <c r="K188" s="103" t="s">
        <v>50</v>
      </c>
      <c r="L188" s="104">
        <f>J188-L186+L187</f>
        <v>4</v>
      </c>
      <c r="M188" s="130">
        <f t="shared" si="36"/>
        <v>3</v>
      </c>
      <c r="N188" s="5">
        <f t="shared" si="36"/>
        <v>3</v>
      </c>
      <c r="O188" s="5">
        <f t="shared" si="36"/>
        <v>3</v>
      </c>
      <c r="P188" s="5">
        <f t="shared" si="36"/>
        <v>3</v>
      </c>
      <c r="Q188" s="5">
        <f t="shared" si="36"/>
        <v>3</v>
      </c>
      <c r="R188" s="5">
        <f t="shared" si="36"/>
        <v>1</v>
      </c>
      <c r="S188" s="5">
        <f t="shared" si="36"/>
        <v>0</v>
      </c>
      <c r="T188" s="39">
        <f>S188-T186</f>
        <v>0</v>
      </c>
      <c r="U188" s="40"/>
      <c r="V188" s="3">
        <f>MAX(C188:T188)</f>
        <v>4</v>
      </c>
      <c r="W188" s="59"/>
      <c r="X188" s="59"/>
      <c r="Y188" s="59"/>
    </row>
    <row r="189" spans="1:25" ht="15.6" customHeight="1" x14ac:dyDescent="0.2">
      <c r="A189" s="151"/>
      <c r="B189" s="34" t="s">
        <v>9</v>
      </c>
      <c r="C189" s="143"/>
      <c r="D189" s="144"/>
      <c r="E189" s="144"/>
      <c r="F189" s="145"/>
      <c r="G189" s="145"/>
      <c r="H189" s="145"/>
      <c r="I189" s="145"/>
      <c r="J189" s="145"/>
      <c r="K189" s="131" t="s">
        <v>50</v>
      </c>
      <c r="L189" s="145"/>
      <c r="M189" s="145"/>
      <c r="N189" s="144"/>
      <c r="O189" s="7">
        <v>22.4</v>
      </c>
      <c r="P189" s="144"/>
      <c r="Q189" s="7">
        <v>22.44</v>
      </c>
      <c r="R189" s="144"/>
      <c r="S189" s="145"/>
      <c r="T189" s="146">
        <v>22.49</v>
      </c>
      <c r="U189" s="41">
        <v>20</v>
      </c>
      <c r="V189" s="17"/>
      <c r="W189" s="59"/>
      <c r="X189" s="59"/>
      <c r="Y189" s="59"/>
    </row>
    <row r="190" spans="1:25" ht="15.6" customHeight="1" x14ac:dyDescent="0.2">
      <c r="A190" s="152"/>
      <c r="B190" s="35" t="s">
        <v>10</v>
      </c>
      <c r="C190" s="147" t="s">
        <v>50</v>
      </c>
      <c r="D190" s="148"/>
      <c r="E190" s="148"/>
      <c r="F190" s="148"/>
      <c r="G190" s="149">
        <v>22.29</v>
      </c>
      <c r="H190" s="145"/>
      <c r="I190" s="148"/>
      <c r="J190" s="148"/>
      <c r="K190" s="109" t="s">
        <v>50</v>
      </c>
      <c r="L190" s="148"/>
      <c r="M190" s="148"/>
      <c r="N190" s="148"/>
      <c r="O190" s="8">
        <f>O189</f>
        <v>22.4</v>
      </c>
      <c r="P190" s="148"/>
      <c r="Q190" s="8">
        <f>Q189</f>
        <v>22.44</v>
      </c>
      <c r="R190" s="148"/>
      <c r="S190" s="148"/>
      <c r="T190" s="142"/>
      <c r="U190" s="40"/>
      <c r="V190" s="18"/>
      <c r="W190" s="59"/>
      <c r="X190" s="59"/>
      <c r="Y190" s="59"/>
    </row>
    <row r="191" spans="1:25" ht="15.6" customHeight="1" thickBot="1" x14ac:dyDescent="0.25">
      <c r="A191" s="61">
        <v>511</v>
      </c>
      <c r="B191" s="61" t="s">
        <v>11</v>
      </c>
      <c r="C191" s="68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3"/>
      <c r="U191" s="64"/>
      <c r="V191" s="3"/>
      <c r="W191" s="59"/>
      <c r="X191" s="59"/>
      <c r="Y191" s="59"/>
    </row>
    <row r="192" spans="1:25" s="59" customFormat="1" ht="15.6" customHeight="1" x14ac:dyDescent="0.2">
      <c r="A192" s="73" t="s">
        <v>12</v>
      </c>
      <c r="B192" s="69"/>
      <c r="C192" s="9"/>
      <c r="D192" s="10">
        <f t="shared" ref="D192:T192" si="37">SUMIF($B6:$B191,"l. wys.",D6:D191)</f>
        <v>0</v>
      </c>
      <c r="E192" s="10">
        <f t="shared" si="37"/>
        <v>0</v>
      </c>
      <c r="F192" s="10">
        <f t="shared" si="37"/>
        <v>0</v>
      </c>
      <c r="G192" s="10">
        <f t="shared" si="37"/>
        <v>0</v>
      </c>
      <c r="H192" s="10">
        <f t="shared" si="37"/>
        <v>2</v>
      </c>
      <c r="I192" s="10">
        <f t="shared" si="37"/>
        <v>5</v>
      </c>
      <c r="J192" s="10">
        <f t="shared" si="37"/>
        <v>8</v>
      </c>
      <c r="K192" s="10">
        <f t="shared" si="37"/>
        <v>88</v>
      </c>
      <c r="L192" s="10">
        <f t="shared" si="37"/>
        <v>17</v>
      </c>
      <c r="M192" s="10">
        <f t="shared" si="37"/>
        <v>24</v>
      </c>
      <c r="N192" s="10">
        <f t="shared" si="37"/>
        <v>101</v>
      </c>
      <c r="O192" s="10">
        <f t="shared" si="37"/>
        <v>186</v>
      </c>
      <c r="P192" s="10">
        <f t="shared" si="37"/>
        <v>70</v>
      </c>
      <c r="Q192" s="10">
        <f t="shared" si="37"/>
        <v>33</v>
      </c>
      <c r="R192" s="10">
        <f t="shared" si="37"/>
        <v>97</v>
      </c>
      <c r="S192" s="10">
        <f t="shared" si="37"/>
        <v>224</v>
      </c>
      <c r="T192" s="10">
        <f t="shared" si="37"/>
        <v>181</v>
      </c>
      <c r="U192" s="57" t="str">
        <f>"Σ: "&amp;SUM(C192:T192)</f>
        <v>Σ: 1036</v>
      </c>
      <c r="V192" s="58"/>
    </row>
    <row r="193" spans="1:25" s="59" customFormat="1" ht="15.6" customHeight="1" thickBot="1" x14ac:dyDescent="0.25">
      <c r="A193" s="74" t="s">
        <v>13</v>
      </c>
      <c r="B193" s="70"/>
      <c r="C193" s="11">
        <f t="shared" ref="C193:S193" si="38">SUMIF($B6:$B191,"l. wsiad.",C6:C191)</f>
        <v>4</v>
      </c>
      <c r="D193" s="12">
        <f t="shared" si="38"/>
        <v>2</v>
      </c>
      <c r="E193" s="12">
        <f t="shared" si="38"/>
        <v>12</v>
      </c>
      <c r="F193" s="12">
        <f t="shared" si="38"/>
        <v>11</v>
      </c>
      <c r="G193" s="12">
        <f t="shared" si="38"/>
        <v>243</v>
      </c>
      <c r="H193" s="12">
        <f t="shared" si="38"/>
        <v>51</v>
      </c>
      <c r="I193" s="12">
        <f t="shared" si="38"/>
        <v>24</v>
      </c>
      <c r="J193" s="12">
        <f t="shared" si="38"/>
        <v>12</v>
      </c>
      <c r="K193" s="12">
        <f t="shared" si="38"/>
        <v>242</v>
      </c>
      <c r="L193" s="12">
        <f t="shared" si="38"/>
        <v>58</v>
      </c>
      <c r="M193" s="12">
        <f t="shared" si="38"/>
        <v>59</v>
      </c>
      <c r="N193" s="12">
        <f t="shared" si="38"/>
        <v>111</v>
      </c>
      <c r="O193" s="12">
        <f t="shared" si="38"/>
        <v>106</v>
      </c>
      <c r="P193" s="12">
        <f t="shared" si="38"/>
        <v>36</v>
      </c>
      <c r="Q193" s="12">
        <f t="shared" si="38"/>
        <v>12</v>
      </c>
      <c r="R193" s="12">
        <f t="shared" si="38"/>
        <v>22</v>
      </c>
      <c r="S193" s="13">
        <f t="shared" si="38"/>
        <v>31</v>
      </c>
      <c r="T193" s="14"/>
      <c r="U193" s="60" t="str">
        <f>"Σ: "&amp;SUM(C193:T193)</f>
        <v>Σ: 1036</v>
      </c>
      <c r="V193" s="15"/>
    </row>
    <row r="194" spans="1:25" x14ac:dyDescent="0.2">
      <c r="A194" s="59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75" t="s">
        <v>12</v>
      </c>
      <c r="R194" s="76"/>
      <c r="S194" s="76"/>
      <c r="T194" s="76"/>
      <c r="U194" s="77" t="str">
        <f>"Σ: "&amp;SUM(C192:T192)+SUM('S Wieniecka&gt;Przemysłowa'!C186:S186)</f>
        <v>Σ: 2120</v>
      </c>
      <c r="V194" s="59"/>
      <c r="W194" s="59"/>
      <c r="X194" s="59"/>
      <c r="Y194" s="59"/>
    </row>
    <row r="195" spans="1:25" ht="15.75" thickBot="1" x14ac:dyDescent="0.25">
      <c r="A195" s="59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78" t="s">
        <v>13</v>
      </c>
      <c r="R195" s="79"/>
      <c r="S195" s="79"/>
      <c r="T195" s="79"/>
      <c r="U195" s="80" t="str">
        <f>"Σ: "&amp;SUM(C193:T193)+SUM('S Wieniecka&gt;Przemysłowa'!C187:S187)</f>
        <v>Σ: 2120</v>
      </c>
      <c r="V195" s="72"/>
      <c r="W195" s="59"/>
      <c r="X195" s="59"/>
      <c r="Y195" s="59"/>
    </row>
    <row r="196" spans="1:25" x14ac:dyDescent="0.2">
      <c r="A196" s="59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</row>
    <row r="197" spans="1:25" x14ac:dyDescent="0.2">
      <c r="A197" s="59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</row>
    <row r="198" spans="1:25" x14ac:dyDescent="0.2">
      <c r="A198" s="59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</row>
    <row r="199" spans="1:25" x14ac:dyDescent="0.2">
      <c r="A199" s="59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</row>
    <row r="200" spans="1:25" x14ac:dyDescent="0.2">
      <c r="A200" s="59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</row>
    <row r="201" spans="1:25" x14ac:dyDescent="0.2">
      <c r="A201" s="59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</row>
    <row r="202" spans="1:25" x14ac:dyDescent="0.2">
      <c r="A202" s="59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</row>
    <row r="203" spans="1:25" x14ac:dyDescent="0.2">
      <c r="A203" s="59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</row>
    <row r="204" spans="1:25" x14ac:dyDescent="0.2">
      <c r="A204" s="59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</row>
    <row r="205" spans="1:25" x14ac:dyDescent="0.2">
      <c r="A205" s="59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</row>
  </sheetData>
  <sheetProtection selectLockedCells="1" selectUnlockedCells="1"/>
  <mergeCells count="31">
    <mergeCell ref="A188:A190"/>
    <mergeCell ref="A152:A154"/>
    <mergeCell ref="A158:A160"/>
    <mergeCell ref="A164:A166"/>
    <mergeCell ref="A170:A172"/>
    <mergeCell ref="A176:A178"/>
    <mergeCell ref="A182:A184"/>
    <mergeCell ref="A146:A148"/>
    <mergeCell ref="A80:A82"/>
    <mergeCell ref="A86:A88"/>
    <mergeCell ref="A92:A94"/>
    <mergeCell ref="A98:A100"/>
    <mergeCell ref="A104:A106"/>
    <mergeCell ref="A110:A112"/>
    <mergeCell ref="A116:A118"/>
    <mergeCell ref="A122:A124"/>
    <mergeCell ref="A128:A130"/>
    <mergeCell ref="A134:A136"/>
    <mergeCell ref="A140:A142"/>
    <mergeCell ref="A74:A76"/>
    <mergeCell ref="A8:A10"/>
    <mergeCell ref="A14:A16"/>
    <mergeCell ref="A20:A22"/>
    <mergeCell ref="A26:A28"/>
    <mergeCell ref="A32:A34"/>
    <mergeCell ref="A38:A40"/>
    <mergeCell ref="A44:A46"/>
    <mergeCell ref="A50:A52"/>
    <mergeCell ref="A56:A58"/>
    <mergeCell ref="A62:A64"/>
    <mergeCell ref="A68:A70"/>
  </mergeCells>
  <conditionalFormatting sqref="U8:U191">
    <cfRule type="expression" dxfId="656" priority="304" stopIfTrue="1">
      <formula>AF8</formula>
    </cfRule>
  </conditionalFormatting>
  <conditionalFormatting sqref="C8:T8">
    <cfRule type="cellIs" dxfId="655" priority="273" stopIfTrue="1" operator="equal">
      <formula>$V8</formula>
    </cfRule>
  </conditionalFormatting>
  <conditionalFormatting sqref="U26:U29">
    <cfRule type="expression" dxfId="654" priority="248" stopIfTrue="1">
      <formula>AF26</formula>
    </cfRule>
  </conditionalFormatting>
  <conditionalFormatting sqref="U26:U29">
    <cfRule type="expression" dxfId="653" priority="247" stopIfTrue="1">
      <formula>AF26</formula>
    </cfRule>
  </conditionalFormatting>
  <conditionalFormatting sqref="U26:U29">
    <cfRule type="expression" dxfId="652" priority="246" stopIfTrue="1">
      <formula>AF26</formula>
    </cfRule>
  </conditionalFormatting>
  <conditionalFormatting sqref="U14:U17">
    <cfRule type="expression" dxfId="651" priority="245" stopIfTrue="1">
      <formula>AF14</formula>
    </cfRule>
  </conditionalFormatting>
  <conditionalFormatting sqref="U14:U17">
    <cfRule type="expression" dxfId="650" priority="244" stopIfTrue="1">
      <formula>AF14</formula>
    </cfRule>
  </conditionalFormatting>
  <conditionalFormatting sqref="U14:U17">
    <cfRule type="expression" dxfId="649" priority="243" stopIfTrue="1">
      <formula>AF14</formula>
    </cfRule>
  </conditionalFormatting>
  <conditionalFormatting sqref="U20:U23">
    <cfRule type="expression" dxfId="648" priority="242" stopIfTrue="1">
      <formula>AF20</formula>
    </cfRule>
  </conditionalFormatting>
  <conditionalFormatting sqref="U20:U23">
    <cfRule type="expression" dxfId="647" priority="241" stopIfTrue="1">
      <formula>AF20</formula>
    </cfRule>
  </conditionalFormatting>
  <conditionalFormatting sqref="U20:U23">
    <cfRule type="expression" dxfId="646" priority="240" stopIfTrue="1">
      <formula>AF20</formula>
    </cfRule>
  </conditionalFormatting>
  <conditionalFormatting sqref="U44:U47">
    <cfRule type="expression" dxfId="645" priority="239" stopIfTrue="1">
      <formula>AF44</formula>
    </cfRule>
  </conditionalFormatting>
  <conditionalFormatting sqref="U44:U47">
    <cfRule type="expression" dxfId="644" priority="238" stopIfTrue="1">
      <formula>AF44</formula>
    </cfRule>
  </conditionalFormatting>
  <conditionalFormatting sqref="U44:U47">
    <cfRule type="expression" dxfId="643" priority="237" stopIfTrue="1">
      <formula>AF44</formula>
    </cfRule>
  </conditionalFormatting>
  <conditionalFormatting sqref="U32:U35">
    <cfRule type="expression" dxfId="642" priority="236" stopIfTrue="1">
      <formula>AF32</formula>
    </cfRule>
  </conditionalFormatting>
  <conditionalFormatting sqref="U32:U35">
    <cfRule type="expression" dxfId="641" priority="235" stopIfTrue="1">
      <formula>AF32</formula>
    </cfRule>
  </conditionalFormatting>
  <conditionalFormatting sqref="U32:U35">
    <cfRule type="expression" dxfId="640" priority="234" stopIfTrue="1">
      <formula>AF32</formula>
    </cfRule>
  </conditionalFormatting>
  <conditionalFormatting sqref="U38:U41">
    <cfRule type="expression" dxfId="639" priority="233" stopIfTrue="1">
      <formula>AF38</formula>
    </cfRule>
  </conditionalFormatting>
  <conditionalFormatting sqref="U38:U41">
    <cfRule type="expression" dxfId="638" priority="232" stopIfTrue="1">
      <formula>AF38</formula>
    </cfRule>
  </conditionalFormatting>
  <conditionalFormatting sqref="U38:U41">
    <cfRule type="expression" dxfId="637" priority="231" stopIfTrue="1">
      <formula>AF38</formula>
    </cfRule>
  </conditionalFormatting>
  <conditionalFormatting sqref="U62:U65">
    <cfRule type="expression" dxfId="636" priority="230" stopIfTrue="1">
      <formula>AF62</formula>
    </cfRule>
  </conditionalFormatting>
  <conditionalFormatting sqref="U62:U65">
    <cfRule type="expression" dxfId="635" priority="229" stopIfTrue="1">
      <formula>AF62</formula>
    </cfRule>
  </conditionalFormatting>
  <conditionalFormatting sqref="U62:U65">
    <cfRule type="expression" dxfId="634" priority="228" stopIfTrue="1">
      <formula>AF62</formula>
    </cfRule>
  </conditionalFormatting>
  <conditionalFormatting sqref="U50:U53">
    <cfRule type="expression" dxfId="633" priority="227" stopIfTrue="1">
      <formula>AF50</formula>
    </cfRule>
  </conditionalFormatting>
  <conditionalFormatting sqref="U50:U53">
    <cfRule type="expression" dxfId="632" priority="226" stopIfTrue="1">
      <formula>AF50</formula>
    </cfRule>
  </conditionalFormatting>
  <conditionalFormatting sqref="U50:U53">
    <cfRule type="expression" dxfId="631" priority="225" stopIfTrue="1">
      <formula>AF50</formula>
    </cfRule>
  </conditionalFormatting>
  <conditionalFormatting sqref="U56:U59">
    <cfRule type="expression" dxfId="630" priority="224" stopIfTrue="1">
      <formula>AF56</formula>
    </cfRule>
  </conditionalFormatting>
  <conditionalFormatting sqref="U56:U59">
    <cfRule type="expression" dxfId="629" priority="223" stopIfTrue="1">
      <formula>AF56</formula>
    </cfRule>
  </conditionalFormatting>
  <conditionalFormatting sqref="U56:U59">
    <cfRule type="expression" dxfId="628" priority="222" stopIfTrue="1">
      <formula>AF56</formula>
    </cfRule>
  </conditionalFormatting>
  <conditionalFormatting sqref="U68:U71">
    <cfRule type="expression" dxfId="627" priority="221" stopIfTrue="1">
      <formula>AF68</formula>
    </cfRule>
  </conditionalFormatting>
  <conditionalFormatting sqref="U68:U71">
    <cfRule type="expression" dxfId="626" priority="220" stopIfTrue="1">
      <formula>AF68</formula>
    </cfRule>
  </conditionalFormatting>
  <conditionalFormatting sqref="U68:U71">
    <cfRule type="expression" dxfId="625" priority="219" stopIfTrue="1">
      <formula>AF68</formula>
    </cfRule>
  </conditionalFormatting>
  <conditionalFormatting sqref="C14:T14 C20:T20 C26:T26 C32:T32 C38:T38 C44:T44 C50:T50 C56:T56 C62:T62 C68:T68">
    <cfRule type="cellIs" dxfId="624" priority="218" stopIfTrue="1" operator="equal">
      <formula>$V14</formula>
    </cfRule>
  </conditionalFormatting>
  <conditionalFormatting sqref="U38:U41">
    <cfRule type="expression" dxfId="623" priority="217" stopIfTrue="1">
      <formula>AF38</formula>
    </cfRule>
  </conditionalFormatting>
  <conditionalFormatting sqref="U38:U41">
    <cfRule type="expression" dxfId="622" priority="216" stopIfTrue="1">
      <formula>AF38</formula>
    </cfRule>
  </conditionalFormatting>
  <conditionalFormatting sqref="U38:U41">
    <cfRule type="expression" dxfId="621" priority="215" stopIfTrue="1">
      <formula>AF38</formula>
    </cfRule>
  </conditionalFormatting>
  <conditionalFormatting sqref="U32:U35">
    <cfRule type="expression" dxfId="620" priority="214" stopIfTrue="1">
      <formula>AF32</formula>
    </cfRule>
  </conditionalFormatting>
  <conditionalFormatting sqref="U32:U35">
    <cfRule type="expression" dxfId="619" priority="213" stopIfTrue="1">
      <formula>AF32</formula>
    </cfRule>
  </conditionalFormatting>
  <conditionalFormatting sqref="U32:U35">
    <cfRule type="expression" dxfId="618" priority="212" stopIfTrue="1">
      <formula>AF32</formula>
    </cfRule>
  </conditionalFormatting>
  <conditionalFormatting sqref="U50:U53">
    <cfRule type="expression" dxfId="617" priority="211" stopIfTrue="1">
      <formula>AF50</formula>
    </cfRule>
  </conditionalFormatting>
  <conditionalFormatting sqref="U50:U53">
    <cfRule type="expression" dxfId="616" priority="210" stopIfTrue="1">
      <formula>AF50</formula>
    </cfRule>
  </conditionalFormatting>
  <conditionalFormatting sqref="U50:U53">
    <cfRule type="expression" dxfId="615" priority="209" stopIfTrue="1">
      <formula>AF50</formula>
    </cfRule>
  </conditionalFormatting>
  <conditionalFormatting sqref="U44:U47">
    <cfRule type="expression" dxfId="614" priority="208" stopIfTrue="1">
      <formula>AF44</formula>
    </cfRule>
  </conditionalFormatting>
  <conditionalFormatting sqref="U44:U47">
    <cfRule type="expression" dxfId="613" priority="207" stopIfTrue="1">
      <formula>AF44</formula>
    </cfRule>
  </conditionalFormatting>
  <conditionalFormatting sqref="U44:U47">
    <cfRule type="expression" dxfId="612" priority="206" stopIfTrue="1">
      <formula>AF44</formula>
    </cfRule>
  </conditionalFormatting>
  <conditionalFormatting sqref="U62:U65">
    <cfRule type="expression" dxfId="611" priority="205" stopIfTrue="1">
      <formula>AF62</formula>
    </cfRule>
  </conditionalFormatting>
  <conditionalFormatting sqref="U62:U65">
    <cfRule type="expression" dxfId="610" priority="204" stopIfTrue="1">
      <formula>AF62</formula>
    </cfRule>
  </conditionalFormatting>
  <conditionalFormatting sqref="U62:U65">
    <cfRule type="expression" dxfId="609" priority="203" stopIfTrue="1">
      <formula>AF62</formula>
    </cfRule>
  </conditionalFormatting>
  <conditionalFormatting sqref="U56:U59">
    <cfRule type="expression" dxfId="608" priority="202" stopIfTrue="1">
      <formula>AF56</formula>
    </cfRule>
  </conditionalFormatting>
  <conditionalFormatting sqref="U56:U59">
    <cfRule type="expression" dxfId="607" priority="201" stopIfTrue="1">
      <formula>AF56</formula>
    </cfRule>
  </conditionalFormatting>
  <conditionalFormatting sqref="U56:U59">
    <cfRule type="expression" dxfId="606" priority="200" stopIfTrue="1">
      <formula>AF56</formula>
    </cfRule>
  </conditionalFormatting>
  <conditionalFormatting sqref="U68:U71">
    <cfRule type="expression" dxfId="605" priority="199" stopIfTrue="1">
      <formula>AF68</formula>
    </cfRule>
  </conditionalFormatting>
  <conditionalFormatting sqref="U68:U71">
    <cfRule type="expression" dxfId="604" priority="198" stopIfTrue="1">
      <formula>AF68</formula>
    </cfRule>
  </conditionalFormatting>
  <conditionalFormatting sqref="U68:U71">
    <cfRule type="expression" dxfId="603" priority="197" stopIfTrue="1">
      <formula>AF68</formula>
    </cfRule>
  </conditionalFormatting>
  <conditionalFormatting sqref="U62:U65">
    <cfRule type="expression" dxfId="602" priority="196" stopIfTrue="1">
      <formula>AF62</formula>
    </cfRule>
  </conditionalFormatting>
  <conditionalFormatting sqref="U62:U65">
    <cfRule type="expression" dxfId="601" priority="195" stopIfTrue="1">
      <formula>AF62</formula>
    </cfRule>
  </conditionalFormatting>
  <conditionalFormatting sqref="U62:U65">
    <cfRule type="expression" dxfId="600" priority="194" stopIfTrue="1">
      <formula>AF62</formula>
    </cfRule>
  </conditionalFormatting>
  <conditionalFormatting sqref="U86:U89">
    <cfRule type="expression" dxfId="599" priority="193" stopIfTrue="1">
      <formula>AF86</formula>
    </cfRule>
  </conditionalFormatting>
  <conditionalFormatting sqref="U86:U89">
    <cfRule type="expression" dxfId="598" priority="192" stopIfTrue="1">
      <formula>AF86</formula>
    </cfRule>
  </conditionalFormatting>
  <conditionalFormatting sqref="U86:U89">
    <cfRule type="expression" dxfId="597" priority="191" stopIfTrue="1">
      <formula>AF86</formula>
    </cfRule>
  </conditionalFormatting>
  <conditionalFormatting sqref="U74:U77">
    <cfRule type="expression" dxfId="596" priority="190" stopIfTrue="1">
      <formula>AF74</formula>
    </cfRule>
  </conditionalFormatting>
  <conditionalFormatting sqref="U74:U77">
    <cfRule type="expression" dxfId="595" priority="189" stopIfTrue="1">
      <formula>AF74</formula>
    </cfRule>
  </conditionalFormatting>
  <conditionalFormatting sqref="U74:U77">
    <cfRule type="expression" dxfId="594" priority="188" stopIfTrue="1">
      <formula>AF74</formula>
    </cfRule>
  </conditionalFormatting>
  <conditionalFormatting sqref="U80:U83">
    <cfRule type="expression" dxfId="593" priority="187" stopIfTrue="1">
      <formula>AF80</formula>
    </cfRule>
  </conditionalFormatting>
  <conditionalFormatting sqref="U80:U83">
    <cfRule type="expression" dxfId="592" priority="186" stopIfTrue="1">
      <formula>AF80</formula>
    </cfRule>
  </conditionalFormatting>
  <conditionalFormatting sqref="U80:U83">
    <cfRule type="expression" dxfId="591" priority="185" stopIfTrue="1">
      <formula>AF80</formula>
    </cfRule>
  </conditionalFormatting>
  <conditionalFormatting sqref="U104:U107">
    <cfRule type="expression" dxfId="590" priority="184" stopIfTrue="1">
      <formula>AF104</formula>
    </cfRule>
  </conditionalFormatting>
  <conditionalFormatting sqref="U104:U107">
    <cfRule type="expression" dxfId="589" priority="183" stopIfTrue="1">
      <formula>AF104</formula>
    </cfRule>
  </conditionalFormatting>
  <conditionalFormatting sqref="U104:U107">
    <cfRule type="expression" dxfId="588" priority="182" stopIfTrue="1">
      <formula>AF104</formula>
    </cfRule>
  </conditionalFormatting>
  <conditionalFormatting sqref="U92:U95">
    <cfRule type="expression" dxfId="587" priority="181" stopIfTrue="1">
      <formula>AF92</formula>
    </cfRule>
  </conditionalFormatting>
  <conditionalFormatting sqref="U92:U95">
    <cfRule type="expression" dxfId="586" priority="180" stopIfTrue="1">
      <formula>AF92</formula>
    </cfRule>
  </conditionalFormatting>
  <conditionalFormatting sqref="U92:U95">
    <cfRule type="expression" dxfId="585" priority="179" stopIfTrue="1">
      <formula>AF92</formula>
    </cfRule>
  </conditionalFormatting>
  <conditionalFormatting sqref="U98:U101">
    <cfRule type="expression" dxfId="584" priority="178" stopIfTrue="1">
      <formula>AF98</formula>
    </cfRule>
  </conditionalFormatting>
  <conditionalFormatting sqref="U98:U101">
    <cfRule type="expression" dxfId="583" priority="177" stopIfTrue="1">
      <formula>AF98</formula>
    </cfRule>
  </conditionalFormatting>
  <conditionalFormatting sqref="U98:U101">
    <cfRule type="expression" dxfId="582" priority="176" stopIfTrue="1">
      <formula>AF98</formula>
    </cfRule>
  </conditionalFormatting>
  <conditionalFormatting sqref="U122:U125">
    <cfRule type="expression" dxfId="581" priority="175" stopIfTrue="1">
      <formula>AF122</formula>
    </cfRule>
  </conditionalFormatting>
  <conditionalFormatting sqref="U122:U125">
    <cfRule type="expression" dxfId="580" priority="174" stopIfTrue="1">
      <formula>AF122</formula>
    </cfRule>
  </conditionalFormatting>
  <conditionalFormatting sqref="U122:U125">
    <cfRule type="expression" dxfId="579" priority="173" stopIfTrue="1">
      <formula>AF122</formula>
    </cfRule>
  </conditionalFormatting>
  <conditionalFormatting sqref="U110:U113">
    <cfRule type="expression" dxfId="578" priority="172" stopIfTrue="1">
      <formula>AF110</formula>
    </cfRule>
  </conditionalFormatting>
  <conditionalFormatting sqref="U110:U113">
    <cfRule type="expression" dxfId="577" priority="171" stopIfTrue="1">
      <formula>AF110</formula>
    </cfRule>
  </conditionalFormatting>
  <conditionalFormatting sqref="U110:U113">
    <cfRule type="expression" dxfId="576" priority="170" stopIfTrue="1">
      <formula>AF110</formula>
    </cfRule>
  </conditionalFormatting>
  <conditionalFormatting sqref="U116:U119">
    <cfRule type="expression" dxfId="575" priority="169" stopIfTrue="1">
      <formula>AF116</formula>
    </cfRule>
  </conditionalFormatting>
  <conditionalFormatting sqref="U116:U119">
    <cfRule type="expression" dxfId="574" priority="168" stopIfTrue="1">
      <formula>AF116</formula>
    </cfRule>
  </conditionalFormatting>
  <conditionalFormatting sqref="U116:U119">
    <cfRule type="expression" dxfId="573" priority="167" stopIfTrue="1">
      <formula>AF116</formula>
    </cfRule>
  </conditionalFormatting>
  <conditionalFormatting sqref="U128:U131">
    <cfRule type="expression" dxfId="572" priority="166" stopIfTrue="1">
      <formula>AF128</formula>
    </cfRule>
  </conditionalFormatting>
  <conditionalFormatting sqref="U128:U131">
    <cfRule type="expression" dxfId="571" priority="165" stopIfTrue="1">
      <formula>AF128</formula>
    </cfRule>
  </conditionalFormatting>
  <conditionalFormatting sqref="U128:U131">
    <cfRule type="expression" dxfId="570" priority="164" stopIfTrue="1">
      <formula>AF128</formula>
    </cfRule>
  </conditionalFormatting>
  <conditionalFormatting sqref="C74:T74 C80:T80 C86:T86 C92:T92 C104:T104 C110:T110 C116:T116 C122:T122 C128:T128 C98:T98">
    <cfRule type="cellIs" dxfId="569" priority="163" stopIfTrue="1" operator="equal">
      <formula>$V74</formula>
    </cfRule>
  </conditionalFormatting>
  <conditionalFormatting sqref="U98:U101">
    <cfRule type="expression" dxfId="568" priority="162" stopIfTrue="1">
      <formula>AF98</formula>
    </cfRule>
  </conditionalFormatting>
  <conditionalFormatting sqref="U98:U101">
    <cfRule type="expression" dxfId="567" priority="161" stopIfTrue="1">
      <formula>AF98</formula>
    </cfRule>
  </conditionalFormatting>
  <conditionalFormatting sqref="U98:U101">
    <cfRule type="expression" dxfId="566" priority="160" stopIfTrue="1">
      <formula>AF98</formula>
    </cfRule>
  </conditionalFormatting>
  <conditionalFormatting sqref="U92:U95">
    <cfRule type="expression" dxfId="565" priority="159" stopIfTrue="1">
      <formula>AF92</formula>
    </cfRule>
  </conditionalFormatting>
  <conditionalFormatting sqref="U92:U95">
    <cfRule type="expression" dxfId="564" priority="158" stopIfTrue="1">
      <formula>AF92</formula>
    </cfRule>
  </conditionalFormatting>
  <conditionalFormatting sqref="U92:U95">
    <cfRule type="expression" dxfId="563" priority="157" stopIfTrue="1">
      <formula>AF92</formula>
    </cfRule>
  </conditionalFormatting>
  <conditionalFormatting sqref="U110:U113">
    <cfRule type="expression" dxfId="562" priority="156" stopIfTrue="1">
      <formula>AF110</formula>
    </cfRule>
  </conditionalFormatting>
  <conditionalFormatting sqref="U110:U113">
    <cfRule type="expression" dxfId="561" priority="155" stopIfTrue="1">
      <formula>AF110</formula>
    </cfRule>
  </conditionalFormatting>
  <conditionalFormatting sqref="U110:U113">
    <cfRule type="expression" dxfId="560" priority="154" stopIfTrue="1">
      <formula>AF110</formula>
    </cfRule>
  </conditionalFormatting>
  <conditionalFormatting sqref="U104:U107">
    <cfRule type="expression" dxfId="559" priority="153" stopIfTrue="1">
      <formula>AF104</formula>
    </cfRule>
  </conditionalFormatting>
  <conditionalFormatting sqref="U104:U107">
    <cfRule type="expression" dxfId="558" priority="152" stopIfTrue="1">
      <formula>AF104</formula>
    </cfRule>
  </conditionalFormatting>
  <conditionalFormatting sqref="U104:U107">
    <cfRule type="expression" dxfId="557" priority="151" stopIfTrue="1">
      <formula>AF104</formula>
    </cfRule>
  </conditionalFormatting>
  <conditionalFormatting sqref="U122:U125">
    <cfRule type="expression" dxfId="556" priority="150" stopIfTrue="1">
      <formula>AF122</formula>
    </cfRule>
  </conditionalFormatting>
  <conditionalFormatting sqref="U122:U125">
    <cfRule type="expression" dxfId="555" priority="149" stopIfTrue="1">
      <formula>AF122</formula>
    </cfRule>
  </conditionalFormatting>
  <conditionalFormatting sqref="U122:U125">
    <cfRule type="expression" dxfId="554" priority="148" stopIfTrue="1">
      <formula>AF122</formula>
    </cfRule>
  </conditionalFormatting>
  <conditionalFormatting sqref="U116:U119">
    <cfRule type="expression" dxfId="553" priority="147" stopIfTrue="1">
      <formula>AF116</formula>
    </cfRule>
  </conditionalFormatting>
  <conditionalFormatting sqref="U116:U119">
    <cfRule type="expression" dxfId="552" priority="146" stopIfTrue="1">
      <formula>AF116</formula>
    </cfRule>
  </conditionalFormatting>
  <conditionalFormatting sqref="U116:U119">
    <cfRule type="expression" dxfId="551" priority="145" stopIfTrue="1">
      <formula>AF116</formula>
    </cfRule>
  </conditionalFormatting>
  <conditionalFormatting sqref="U128:U131">
    <cfRule type="expression" dxfId="550" priority="144" stopIfTrue="1">
      <formula>AF128</formula>
    </cfRule>
  </conditionalFormatting>
  <conditionalFormatting sqref="U128:U131">
    <cfRule type="expression" dxfId="549" priority="143" stopIfTrue="1">
      <formula>AF128</formula>
    </cfRule>
  </conditionalFormatting>
  <conditionalFormatting sqref="U128:U131">
    <cfRule type="expression" dxfId="548" priority="142" stopIfTrue="1">
      <formula>AF128</formula>
    </cfRule>
  </conditionalFormatting>
  <conditionalFormatting sqref="U122:U125">
    <cfRule type="expression" dxfId="547" priority="141" stopIfTrue="1">
      <formula>AF122</formula>
    </cfRule>
  </conditionalFormatting>
  <conditionalFormatting sqref="U122:U125">
    <cfRule type="expression" dxfId="546" priority="140" stopIfTrue="1">
      <formula>AF122</formula>
    </cfRule>
  </conditionalFormatting>
  <conditionalFormatting sqref="U122:U125">
    <cfRule type="expression" dxfId="545" priority="139" stopIfTrue="1">
      <formula>AF122</formula>
    </cfRule>
  </conditionalFormatting>
  <conditionalFormatting sqref="U146:U149">
    <cfRule type="expression" dxfId="544" priority="138" stopIfTrue="1">
      <formula>AF146</formula>
    </cfRule>
  </conditionalFormatting>
  <conditionalFormatting sqref="U146:U149">
    <cfRule type="expression" dxfId="543" priority="137" stopIfTrue="1">
      <formula>AF146</formula>
    </cfRule>
  </conditionalFormatting>
  <conditionalFormatting sqref="U146:U149">
    <cfRule type="expression" dxfId="542" priority="136" stopIfTrue="1">
      <formula>AF146</formula>
    </cfRule>
  </conditionalFormatting>
  <conditionalFormatting sqref="U134:U137">
    <cfRule type="expression" dxfId="541" priority="135" stopIfTrue="1">
      <formula>AF134</formula>
    </cfRule>
  </conditionalFormatting>
  <conditionalFormatting sqref="U134:U137">
    <cfRule type="expression" dxfId="540" priority="134" stopIfTrue="1">
      <formula>AF134</formula>
    </cfRule>
  </conditionalFormatting>
  <conditionalFormatting sqref="U134:U137">
    <cfRule type="expression" dxfId="539" priority="133" stopIfTrue="1">
      <formula>AF134</formula>
    </cfRule>
  </conditionalFormatting>
  <conditionalFormatting sqref="U140:U143">
    <cfRule type="expression" dxfId="538" priority="132" stopIfTrue="1">
      <formula>AF140</formula>
    </cfRule>
  </conditionalFormatting>
  <conditionalFormatting sqref="U140:U143">
    <cfRule type="expression" dxfId="537" priority="131" stopIfTrue="1">
      <formula>AF140</formula>
    </cfRule>
  </conditionalFormatting>
  <conditionalFormatting sqref="U140:U143">
    <cfRule type="expression" dxfId="536" priority="130" stopIfTrue="1">
      <formula>AF140</formula>
    </cfRule>
  </conditionalFormatting>
  <conditionalFormatting sqref="U164:U167">
    <cfRule type="expression" dxfId="535" priority="129" stopIfTrue="1">
      <formula>AF164</formula>
    </cfRule>
  </conditionalFormatting>
  <conditionalFormatting sqref="U164:U167">
    <cfRule type="expression" dxfId="534" priority="128" stopIfTrue="1">
      <formula>AF164</formula>
    </cfRule>
  </conditionalFormatting>
  <conditionalFormatting sqref="U164:U167">
    <cfRule type="expression" dxfId="533" priority="127" stopIfTrue="1">
      <formula>AF164</formula>
    </cfRule>
  </conditionalFormatting>
  <conditionalFormatting sqref="U152:U155">
    <cfRule type="expression" dxfId="532" priority="126" stopIfTrue="1">
      <formula>AF152</formula>
    </cfRule>
  </conditionalFormatting>
  <conditionalFormatting sqref="U152:U155">
    <cfRule type="expression" dxfId="531" priority="125" stopIfTrue="1">
      <formula>AF152</formula>
    </cfRule>
  </conditionalFormatting>
  <conditionalFormatting sqref="U152:U155">
    <cfRule type="expression" dxfId="530" priority="124" stopIfTrue="1">
      <formula>AF152</formula>
    </cfRule>
  </conditionalFormatting>
  <conditionalFormatting sqref="U158:U161">
    <cfRule type="expression" dxfId="529" priority="123" stopIfTrue="1">
      <formula>AF158</formula>
    </cfRule>
  </conditionalFormatting>
  <conditionalFormatting sqref="U158:U161">
    <cfRule type="expression" dxfId="528" priority="122" stopIfTrue="1">
      <formula>AF158</formula>
    </cfRule>
  </conditionalFormatting>
  <conditionalFormatting sqref="U158:U161">
    <cfRule type="expression" dxfId="527" priority="121" stopIfTrue="1">
      <formula>AF158</formula>
    </cfRule>
  </conditionalFormatting>
  <conditionalFormatting sqref="U182:U185">
    <cfRule type="expression" dxfId="526" priority="120" stopIfTrue="1">
      <formula>AF182</formula>
    </cfRule>
  </conditionalFormatting>
  <conditionalFormatting sqref="U182:U185">
    <cfRule type="expression" dxfId="525" priority="119" stopIfTrue="1">
      <formula>AF182</formula>
    </cfRule>
  </conditionalFormatting>
  <conditionalFormatting sqref="U182:U185">
    <cfRule type="expression" dxfId="524" priority="118" stopIfTrue="1">
      <formula>AF182</formula>
    </cfRule>
  </conditionalFormatting>
  <conditionalFormatting sqref="U170:U173">
    <cfRule type="expression" dxfId="523" priority="117" stopIfTrue="1">
      <formula>AF170</formula>
    </cfRule>
  </conditionalFormatting>
  <conditionalFormatting sqref="U170:U173">
    <cfRule type="expression" dxfId="522" priority="116" stopIfTrue="1">
      <formula>AF170</formula>
    </cfRule>
  </conditionalFormatting>
  <conditionalFormatting sqref="U170:U173">
    <cfRule type="expression" dxfId="521" priority="115" stopIfTrue="1">
      <formula>AF170</formula>
    </cfRule>
  </conditionalFormatting>
  <conditionalFormatting sqref="U176:U179">
    <cfRule type="expression" dxfId="520" priority="114" stopIfTrue="1">
      <formula>AF176</formula>
    </cfRule>
  </conditionalFormatting>
  <conditionalFormatting sqref="U176:U179">
    <cfRule type="expression" dxfId="519" priority="113" stopIfTrue="1">
      <formula>AF176</formula>
    </cfRule>
  </conditionalFormatting>
  <conditionalFormatting sqref="U176:U179">
    <cfRule type="expression" dxfId="518" priority="112" stopIfTrue="1">
      <formula>AF176</formula>
    </cfRule>
  </conditionalFormatting>
  <conditionalFormatting sqref="U188:U191">
    <cfRule type="expression" dxfId="517" priority="111" stopIfTrue="1">
      <formula>AF188</formula>
    </cfRule>
  </conditionalFormatting>
  <conditionalFormatting sqref="U188:U191">
    <cfRule type="expression" dxfId="516" priority="110" stopIfTrue="1">
      <formula>AF188</formula>
    </cfRule>
  </conditionalFormatting>
  <conditionalFormatting sqref="U188:U191">
    <cfRule type="expression" dxfId="515" priority="109" stopIfTrue="1">
      <formula>AF188</formula>
    </cfRule>
  </conditionalFormatting>
  <conditionalFormatting sqref="C134:T134 C140:T140 C146:T146 C152:T152 C158:T158 C164:T164 C170:T170 C176:T176 C182:T182 C188:T188">
    <cfRule type="cellIs" dxfId="514" priority="108" stopIfTrue="1" operator="equal">
      <formula>$V134</formula>
    </cfRule>
  </conditionalFormatting>
  <conditionalFormatting sqref="U158:U161">
    <cfRule type="expression" dxfId="513" priority="107" stopIfTrue="1">
      <formula>AF158</formula>
    </cfRule>
  </conditionalFormatting>
  <conditionalFormatting sqref="U158:U161">
    <cfRule type="expression" dxfId="512" priority="106" stopIfTrue="1">
      <formula>AF158</formula>
    </cfRule>
  </conditionalFormatting>
  <conditionalFormatting sqref="U158:U161">
    <cfRule type="expression" dxfId="511" priority="105" stopIfTrue="1">
      <formula>AF158</formula>
    </cfRule>
  </conditionalFormatting>
  <conditionalFormatting sqref="U152:U155">
    <cfRule type="expression" dxfId="510" priority="104" stopIfTrue="1">
      <formula>AF152</formula>
    </cfRule>
  </conditionalFormatting>
  <conditionalFormatting sqref="U152:U155">
    <cfRule type="expression" dxfId="509" priority="103" stopIfTrue="1">
      <formula>AF152</formula>
    </cfRule>
  </conditionalFormatting>
  <conditionalFormatting sqref="U152:U155">
    <cfRule type="expression" dxfId="508" priority="102" stopIfTrue="1">
      <formula>AF152</formula>
    </cfRule>
  </conditionalFormatting>
  <conditionalFormatting sqref="U170:U173">
    <cfRule type="expression" dxfId="507" priority="101" stopIfTrue="1">
      <formula>AF170</formula>
    </cfRule>
  </conditionalFormatting>
  <conditionalFormatting sqref="U170:U173">
    <cfRule type="expression" dxfId="506" priority="100" stopIfTrue="1">
      <formula>AF170</formula>
    </cfRule>
  </conditionalFormatting>
  <conditionalFormatting sqref="U170:U173">
    <cfRule type="expression" dxfId="505" priority="99" stopIfTrue="1">
      <formula>AF170</formula>
    </cfRule>
  </conditionalFormatting>
  <conditionalFormatting sqref="U164:U167">
    <cfRule type="expression" dxfId="504" priority="98" stopIfTrue="1">
      <formula>AF164</formula>
    </cfRule>
  </conditionalFormatting>
  <conditionalFormatting sqref="U164:U167">
    <cfRule type="expression" dxfId="503" priority="97" stopIfTrue="1">
      <formula>AF164</formula>
    </cfRule>
  </conditionalFormatting>
  <conditionalFormatting sqref="U164:U167">
    <cfRule type="expression" dxfId="502" priority="96" stopIfTrue="1">
      <formula>AF164</formula>
    </cfRule>
  </conditionalFormatting>
  <conditionalFormatting sqref="U182:U185">
    <cfRule type="expression" dxfId="501" priority="95" stopIfTrue="1">
      <formula>AF182</formula>
    </cfRule>
  </conditionalFormatting>
  <conditionalFormatting sqref="U182:U185">
    <cfRule type="expression" dxfId="500" priority="94" stopIfTrue="1">
      <formula>AF182</formula>
    </cfRule>
  </conditionalFormatting>
  <conditionalFormatting sqref="U182:U185">
    <cfRule type="expression" dxfId="499" priority="93" stopIfTrue="1">
      <formula>AF182</formula>
    </cfRule>
  </conditionalFormatting>
  <conditionalFormatting sqref="U176:U179">
    <cfRule type="expression" dxfId="498" priority="92" stopIfTrue="1">
      <formula>AF176</formula>
    </cfRule>
  </conditionalFormatting>
  <conditionalFormatting sqref="U176:U179">
    <cfRule type="expression" dxfId="497" priority="91" stopIfTrue="1">
      <formula>AF176</formula>
    </cfRule>
  </conditionalFormatting>
  <conditionalFormatting sqref="U176:U179">
    <cfRule type="expression" dxfId="496" priority="90" stopIfTrue="1">
      <formula>AF176</formula>
    </cfRule>
  </conditionalFormatting>
  <conditionalFormatting sqref="U188:U191">
    <cfRule type="expression" dxfId="495" priority="89" stopIfTrue="1">
      <formula>AF188</formula>
    </cfRule>
  </conditionalFormatting>
  <conditionalFormatting sqref="U188:U191">
    <cfRule type="expression" dxfId="494" priority="88" stopIfTrue="1">
      <formula>AF188</formula>
    </cfRule>
  </conditionalFormatting>
  <conditionalFormatting sqref="U188:U191">
    <cfRule type="expression" dxfId="493" priority="87" stopIfTrue="1">
      <formula>AF188</formula>
    </cfRule>
  </conditionalFormatting>
  <conditionalFormatting sqref="U182:U185">
    <cfRule type="expression" dxfId="492" priority="86" stopIfTrue="1">
      <formula>AF182</formula>
    </cfRule>
  </conditionalFormatting>
  <conditionalFormatting sqref="U182:U185">
    <cfRule type="expression" dxfId="491" priority="85" stopIfTrue="1">
      <formula>AF182</formula>
    </cfRule>
  </conditionalFormatting>
  <conditionalFormatting sqref="U182:U185">
    <cfRule type="expression" dxfId="490" priority="84" stopIfTrue="1">
      <formula>AF182</formula>
    </cfRule>
  </conditionalFormatting>
  <conditionalFormatting sqref="C8:G8">
    <cfRule type="cellIs" dxfId="489" priority="41" stopIfTrue="1" operator="equal">
      <formula>$V8</formula>
    </cfRule>
  </conditionalFormatting>
  <conditionalFormatting sqref="C20:G20">
    <cfRule type="cellIs" dxfId="488" priority="40" stopIfTrue="1" operator="equal">
      <formula>$V20</formula>
    </cfRule>
  </conditionalFormatting>
  <conditionalFormatting sqref="C32:G32">
    <cfRule type="cellIs" dxfId="487" priority="39" stopIfTrue="1" operator="equal">
      <formula>$V32</formula>
    </cfRule>
  </conditionalFormatting>
  <conditionalFormatting sqref="C38:G38">
    <cfRule type="cellIs" dxfId="486" priority="38" stopIfTrue="1" operator="equal">
      <formula>$V38</formula>
    </cfRule>
  </conditionalFormatting>
  <conditionalFormatting sqref="C44:G44">
    <cfRule type="cellIs" dxfId="485" priority="37" stopIfTrue="1" operator="equal">
      <formula>$V44</formula>
    </cfRule>
  </conditionalFormatting>
  <conditionalFormatting sqref="C50:G50">
    <cfRule type="cellIs" dxfId="484" priority="36" stopIfTrue="1" operator="equal">
      <formula>$V50</formula>
    </cfRule>
  </conditionalFormatting>
  <conditionalFormatting sqref="C56:G56">
    <cfRule type="cellIs" dxfId="483" priority="35" stopIfTrue="1" operator="equal">
      <formula>$V56</formula>
    </cfRule>
  </conditionalFormatting>
  <conditionalFormatting sqref="C62:G62">
    <cfRule type="cellIs" dxfId="482" priority="34" stopIfTrue="1" operator="equal">
      <formula>$V62</formula>
    </cfRule>
  </conditionalFormatting>
  <conditionalFormatting sqref="C68:G68">
    <cfRule type="cellIs" dxfId="481" priority="33" stopIfTrue="1" operator="equal">
      <formula>$V68</formula>
    </cfRule>
  </conditionalFormatting>
  <conditionalFormatting sqref="C74:G74">
    <cfRule type="cellIs" dxfId="480" priority="32" stopIfTrue="1" operator="equal">
      <formula>$V74</formula>
    </cfRule>
  </conditionalFormatting>
  <conditionalFormatting sqref="C80:G80">
    <cfRule type="cellIs" dxfId="479" priority="31" stopIfTrue="1" operator="equal">
      <formula>$V80</formula>
    </cfRule>
  </conditionalFormatting>
  <conditionalFormatting sqref="C86:G86">
    <cfRule type="cellIs" dxfId="478" priority="30" stopIfTrue="1" operator="equal">
      <formula>$V86</formula>
    </cfRule>
  </conditionalFormatting>
  <conditionalFormatting sqref="C92:G92">
    <cfRule type="cellIs" dxfId="477" priority="29" stopIfTrue="1" operator="equal">
      <formula>$V92</formula>
    </cfRule>
  </conditionalFormatting>
  <conditionalFormatting sqref="C104:G104">
    <cfRule type="cellIs" dxfId="476" priority="28" stopIfTrue="1" operator="equal">
      <formula>$V104</formula>
    </cfRule>
  </conditionalFormatting>
  <conditionalFormatting sqref="C116:G116">
    <cfRule type="cellIs" dxfId="475" priority="27" stopIfTrue="1" operator="equal">
      <formula>$V116</formula>
    </cfRule>
  </conditionalFormatting>
  <conditionalFormatting sqref="C122:G122">
    <cfRule type="cellIs" dxfId="474" priority="26" stopIfTrue="1" operator="equal">
      <formula>$V122</formula>
    </cfRule>
  </conditionalFormatting>
  <conditionalFormatting sqref="C128:G128">
    <cfRule type="cellIs" dxfId="473" priority="25" stopIfTrue="1" operator="equal">
      <formula>$V128</formula>
    </cfRule>
  </conditionalFormatting>
  <conditionalFormatting sqref="C134:G134">
    <cfRule type="cellIs" dxfId="472" priority="24" stopIfTrue="1" operator="equal">
      <formula>$V134</formula>
    </cfRule>
  </conditionalFormatting>
  <conditionalFormatting sqref="C140:G140">
    <cfRule type="cellIs" dxfId="471" priority="23" stopIfTrue="1" operator="equal">
      <formula>$V140</formula>
    </cfRule>
  </conditionalFormatting>
  <conditionalFormatting sqref="C146:G146">
    <cfRule type="cellIs" dxfId="470" priority="22" stopIfTrue="1" operator="equal">
      <formula>$V146</formula>
    </cfRule>
  </conditionalFormatting>
  <conditionalFormatting sqref="C152:G152">
    <cfRule type="cellIs" dxfId="469" priority="21" stopIfTrue="1" operator="equal">
      <formula>$V152</formula>
    </cfRule>
  </conditionalFormatting>
  <conditionalFormatting sqref="C158:G158">
    <cfRule type="cellIs" dxfId="468" priority="20" stopIfTrue="1" operator="equal">
      <formula>$V158</formula>
    </cfRule>
  </conditionalFormatting>
  <conditionalFormatting sqref="C164:G164">
    <cfRule type="cellIs" dxfId="467" priority="19" stopIfTrue="1" operator="equal">
      <formula>$V164</formula>
    </cfRule>
  </conditionalFormatting>
  <conditionalFormatting sqref="C170:G170">
    <cfRule type="cellIs" dxfId="466" priority="18" stopIfTrue="1" operator="equal">
      <formula>$V170</formula>
    </cfRule>
  </conditionalFormatting>
  <conditionalFormatting sqref="C176:G176">
    <cfRule type="cellIs" dxfId="465" priority="17" stopIfTrue="1" operator="equal">
      <formula>$V176</formula>
    </cfRule>
  </conditionalFormatting>
  <conditionalFormatting sqref="C188:G188">
    <cfRule type="cellIs" dxfId="464" priority="16" stopIfTrue="1" operator="equal">
      <formula>$V188</formula>
    </cfRule>
  </conditionalFormatting>
  <conditionalFormatting sqref="G14:I14">
    <cfRule type="cellIs" dxfId="463" priority="15" stopIfTrue="1" operator="equal">
      <formula>$V14</formula>
    </cfRule>
  </conditionalFormatting>
  <conditionalFormatting sqref="G26:I26">
    <cfRule type="cellIs" dxfId="462" priority="14" stopIfTrue="1" operator="equal">
      <formula>$V26</formula>
    </cfRule>
  </conditionalFormatting>
  <conditionalFormatting sqref="G98:I98">
    <cfRule type="cellIs" dxfId="461" priority="13" stopIfTrue="1" operator="equal">
      <formula>$V98</formula>
    </cfRule>
  </conditionalFormatting>
  <conditionalFormatting sqref="G110:I110">
    <cfRule type="cellIs" dxfId="460" priority="12" stopIfTrue="1" operator="equal">
      <formula>$V110</formula>
    </cfRule>
  </conditionalFormatting>
  <conditionalFormatting sqref="G182:I182">
    <cfRule type="cellIs" dxfId="459" priority="11" stopIfTrue="1" operator="equal">
      <formula>$V182</formula>
    </cfRule>
  </conditionalFormatting>
  <conditionalFormatting sqref="K8:L8">
    <cfRule type="cellIs" dxfId="458" priority="10" stopIfTrue="1" operator="equal">
      <formula>$V8</formula>
    </cfRule>
  </conditionalFormatting>
  <conditionalFormatting sqref="K14:L14">
    <cfRule type="cellIs" dxfId="457" priority="9" stopIfTrue="1" operator="equal">
      <formula>$V14</formula>
    </cfRule>
  </conditionalFormatting>
  <conditionalFormatting sqref="K20:L20">
    <cfRule type="cellIs" dxfId="456" priority="8" stopIfTrue="1" operator="equal">
      <formula>$V20</formula>
    </cfRule>
  </conditionalFormatting>
  <conditionalFormatting sqref="K26:L26">
    <cfRule type="cellIs" dxfId="455" priority="7" stopIfTrue="1" operator="equal">
      <formula>$V26</formula>
    </cfRule>
  </conditionalFormatting>
  <conditionalFormatting sqref="K32:L32">
    <cfRule type="cellIs" dxfId="454" priority="6" stopIfTrue="1" operator="equal">
      <formula>$V32</formula>
    </cfRule>
  </conditionalFormatting>
  <conditionalFormatting sqref="K38:L38">
    <cfRule type="cellIs" dxfId="453" priority="5" stopIfTrue="1" operator="equal">
      <formula>$V38</formula>
    </cfRule>
  </conditionalFormatting>
  <conditionalFormatting sqref="K98:L98">
    <cfRule type="cellIs" dxfId="452" priority="4" stopIfTrue="1" operator="equal">
      <formula>$V98</formula>
    </cfRule>
  </conditionalFormatting>
  <conditionalFormatting sqref="K176:L176">
    <cfRule type="cellIs" dxfId="451" priority="3" stopIfTrue="1" operator="equal">
      <formula>$V176</formula>
    </cfRule>
  </conditionalFormatting>
  <conditionalFormatting sqref="K182:L182">
    <cfRule type="cellIs" dxfId="450" priority="2" stopIfTrue="1" operator="equal">
      <formula>$V182</formula>
    </cfRule>
  </conditionalFormatting>
  <conditionalFormatting sqref="K188:L188">
    <cfRule type="cellIs" dxfId="449" priority="1" stopIfTrue="1" operator="equal">
      <formula>$V188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7" manualBreakCount="7">
    <brk id="29" max="20" man="1"/>
    <brk id="53" max="20" man="1"/>
    <brk id="77" max="20" man="1"/>
    <brk id="101" max="20" man="1"/>
    <brk id="125" max="20" man="1"/>
    <brk id="149" max="20" man="1"/>
    <brk id="173" max="2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9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47" customWidth="1"/>
    <col min="2" max="2" width="7.7109375" style="47" customWidth="1"/>
    <col min="3" max="19" width="6.5703125" style="47" customWidth="1"/>
    <col min="20" max="20" width="11.7109375" style="47" customWidth="1"/>
    <col min="21" max="21" width="6.7109375" style="47" customWidth="1"/>
    <col min="22" max="16384" width="9.140625" style="47"/>
  </cols>
  <sheetData>
    <row r="1" spans="1:24" ht="21.95" customHeight="1" x14ac:dyDescent="0.2">
      <c r="A1" s="19" t="s">
        <v>15</v>
      </c>
      <c r="B1" s="42"/>
      <c r="C1" s="42"/>
      <c r="D1" s="42"/>
      <c r="E1" s="42"/>
      <c r="F1" s="43"/>
      <c r="G1" s="43"/>
      <c r="H1" s="43"/>
      <c r="I1" s="43"/>
      <c r="J1" s="44"/>
      <c r="K1" s="65" t="s">
        <v>58</v>
      </c>
      <c r="L1" s="20"/>
      <c r="M1" s="20"/>
      <c r="N1" s="20"/>
      <c r="O1" s="20"/>
      <c r="P1" s="20"/>
      <c r="Q1" s="20"/>
      <c r="R1" s="20"/>
      <c r="S1" s="45"/>
      <c r="T1" s="46"/>
    </row>
    <row r="2" spans="1:24" ht="5.0999999999999996" customHeight="1" thickBot="1" x14ac:dyDescent="0.25">
      <c r="A2" s="21"/>
      <c r="B2" s="48"/>
      <c r="C2" s="48"/>
      <c r="D2" s="48"/>
      <c r="E2" s="48"/>
      <c r="F2" s="49"/>
      <c r="G2" s="49"/>
      <c r="H2" s="49"/>
      <c r="I2" s="49"/>
      <c r="J2" s="50"/>
      <c r="K2" s="49"/>
      <c r="L2" s="1"/>
      <c r="M2" s="1"/>
      <c r="N2" s="1"/>
      <c r="O2" s="1"/>
      <c r="P2" s="48"/>
      <c r="Q2" s="48"/>
      <c r="R2" s="48"/>
      <c r="S2" s="48"/>
      <c r="T2" s="51"/>
    </row>
    <row r="3" spans="1:24" ht="21.95" customHeight="1" thickBot="1" x14ac:dyDescent="0.25">
      <c r="A3" s="21" t="s">
        <v>0</v>
      </c>
      <c r="B3" s="24">
        <v>12</v>
      </c>
      <c r="C3" s="113" t="s">
        <v>21</v>
      </c>
      <c r="D3" s="113"/>
      <c r="E3" s="113"/>
      <c r="F3" s="113"/>
      <c r="G3" s="113"/>
      <c r="H3" s="113"/>
      <c r="I3" s="113"/>
      <c r="J3" s="50"/>
      <c r="K3" s="81" t="s">
        <v>22</v>
      </c>
      <c r="L3" s="1"/>
      <c r="M3" s="1"/>
      <c r="N3" s="1"/>
      <c r="O3" s="1"/>
      <c r="P3" s="48"/>
      <c r="Q3" s="48"/>
      <c r="R3" s="48"/>
      <c r="S3" s="48"/>
      <c r="T3" s="51"/>
    </row>
    <row r="4" spans="1:24" ht="5.0999999999999996" customHeight="1" thickBot="1" x14ac:dyDescent="0.3">
      <c r="A4" s="25"/>
      <c r="B4" s="26"/>
      <c r="C4" s="27"/>
      <c r="D4" s="27"/>
      <c r="E4" s="27"/>
      <c r="F4" s="52"/>
      <c r="G4" s="52"/>
      <c r="H4" s="52"/>
      <c r="I4" s="52"/>
      <c r="J4" s="28"/>
      <c r="K4" s="26"/>
      <c r="L4" s="26"/>
      <c r="M4" s="26"/>
      <c r="N4" s="26"/>
      <c r="O4" s="26"/>
      <c r="P4" s="53"/>
      <c r="Q4" s="53"/>
      <c r="R4" s="53"/>
      <c r="S4" s="53"/>
      <c r="T4" s="54"/>
    </row>
    <row r="5" spans="1:24" s="66" customFormat="1" ht="114.95" customHeight="1" thickBot="1" x14ac:dyDescent="0.25">
      <c r="A5" s="30" t="s">
        <v>2</v>
      </c>
      <c r="B5" s="30" t="s">
        <v>3</v>
      </c>
      <c r="C5" s="115" t="s">
        <v>16</v>
      </c>
      <c r="D5" s="115" t="s">
        <v>17</v>
      </c>
      <c r="E5" s="115" t="s">
        <v>23</v>
      </c>
      <c r="F5" s="115" t="s">
        <v>24</v>
      </c>
      <c r="G5" s="115" t="s">
        <v>25</v>
      </c>
      <c r="H5" s="115" t="s">
        <v>26</v>
      </c>
      <c r="I5" s="115" t="s">
        <v>33</v>
      </c>
      <c r="J5" s="115" t="s">
        <v>27</v>
      </c>
      <c r="K5" s="90" t="s">
        <v>28</v>
      </c>
      <c r="L5" s="115" t="s">
        <v>29</v>
      </c>
      <c r="M5" s="115" t="s">
        <v>30</v>
      </c>
      <c r="N5" s="115" t="s">
        <v>34</v>
      </c>
      <c r="O5" s="91" t="s">
        <v>31</v>
      </c>
      <c r="P5" s="91" t="s">
        <v>59</v>
      </c>
      <c r="Q5" s="87" t="s">
        <v>35</v>
      </c>
      <c r="R5" s="87" t="s">
        <v>36</v>
      </c>
      <c r="S5" s="87" t="s">
        <v>32</v>
      </c>
      <c r="T5" s="30" t="s">
        <v>14</v>
      </c>
      <c r="U5" s="16" t="s">
        <v>4</v>
      </c>
    </row>
    <row r="6" spans="1:24" s="56" customFormat="1" ht="15.6" customHeight="1" x14ac:dyDescent="0.2">
      <c r="A6" s="135"/>
      <c r="B6" s="31" t="s">
        <v>5</v>
      </c>
      <c r="C6" s="32"/>
      <c r="D6" s="29">
        <v>0</v>
      </c>
      <c r="E6" s="29">
        <v>0</v>
      </c>
      <c r="F6" s="29">
        <v>0</v>
      </c>
      <c r="G6" s="29">
        <v>0</v>
      </c>
      <c r="H6" s="29">
        <v>2</v>
      </c>
      <c r="I6" s="29">
        <v>1</v>
      </c>
      <c r="J6" s="92">
        <v>0</v>
      </c>
      <c r="K6" s="93" t="s">
        <v>50</v>
      </c>
      <c r="L6" s="94">
        <v>2</v>
      </c>
      <c r="M6" s="94">
        <v>0</v>
      </c>
      <c r="N6" s="94">
        <v>0</v>
      </c>
      <c r="O6" s="95" t="s">
        <v>50</v>
      </c>
      <c r="P6" s="95" t="s">
        <v>50</v>
      </c>
      <c r="Q6" s="96">
        <v>1</v>
      </c>
      <c r="R6" s="84">
        <v>2</v>
      </c>
      <c r="S6" s="89">
        <v>0</v>
      </c>
      <c r="T6" s="37" t="s">
        <v>6</v>
      </c>
      <c r="U6" s="55"/>
      <c r="V6" s="59"/>
      <c r="W6" s="59"/>
      <c r="X6" s="59"/>
    </row>
    <row r="7" spans="1:24" s="56" customFormat="1" ht="15.6" customHeight="1" x14ac:dyDescent="0.15">
      <c r="A7" s="133">
        <v>5.25</v>
      </c>
      <c r="B7" s="34" t="s">
        <v>7</v>
      </c>
      <c r="C7" s="23">
        <v>0</v>
      </c>
      <c r="D7" s="4">
        <v>0</v>
      </c>
      <c r="E7" s="4">
        <v>2</v>
      </c>
      <c r="F7" s="4">
        <v>1</v>
      </c>
      <c r="G7" s="4">
        <v>2</v>
      </c>
      <c r="H7" s="4">
        <v>1</v>
      </c>
      <c r="I7" s="4">
        <v>2</v>
      </c>
      <c r="J7" s="97">
        <v>0</v>
      </c>
      <c r="K7" s="98" t="s">
        <v>50</v>
      </c>
      <c r="L7" s="99">
        <v>0</v>
      </c>
      <c r="M7" s="99">
        <v>0</v>
      </c>
      <c r="N7" s="99">
        <v>0</v>
      </c>
      <c r="O7" s="100" t="s">
        <v>50</v>
      </c>
      <c r="P7" s="114"/>
      <c r="Q7" s="101">
        <v>0</v>
      </c>
      <c r="R7" s="85">
        <v>0</v>
      </c>
      <c r="S7" s="22"/>
      <c r="T7" s="38">
        <f>SUM(C7:R7)</f>
        <v>8</v>
      </c>
      <c r="U7" s="17"/>
      <c r="V7" s="59"/>
      <c r="W7" s="59"/>
      <c r="X7" s="59"/>
    </row>
    <row r="8" spans="1:24" s="56" customFormat="1" ht="15.6" customHeight="1" x14ac:dyDescent="0.2">
      <c r="A8" s="150" t="s">
        <v>19</v>
      </c>
      <c r="B8" s="34" t="s">
        <v>8</v>
      </c>
      <c r="C8" s="23">
        <f>C7</f>
        <v>0</v>
      </c>
      <c r="D8" s="5">
        <f t="shared" ref="D8:R8" si="0">C8-D6+D7</f>
        <v>0</v>
      </c>
      <c r="E8" s="5">
        <f t="shared" si="0"/>
        <v>2</v>
      </c>
      <c r="F8" s="5">
        <f t="shared" si="0"/>
        <v>3</v>
      </c>
      <c r="G8" s="5">
        <f t="shared" si="0"/>
        <v>5</v>
      </c>
      <c r="H8" s="5">
        <f t="shared" si="0"/>
        <v>4</v>
      </c>
      <c r="I8" s="5">
        <f t="shared" si="0"/>
        <v>5</v>
      </c>
      <c r="J8" s="102">
        <f t="shared" si="0"/>
        <v>5</v>
      </c>
      <c r="K8" s="103" t="s">
        <v>50</v>
      </c>
      <c r="L8" s="104">
        <f>J8-L6+L7</f>
        <v>3</v>
      </c>
      <c r="M8" s="104">
        <f t="shared" si="0"/>
        <v>3</v>
      </c>
      <c r="N8" s="104">
        <f t="shared" si="0"/>
        <v>3</v>
      </c>
      <c r="O8" s="105" t="s">
        <v>50</v>
      </c>
      <c r="P8" s="105" t="s">
        <v>50</v>
      </c>
      <c r="Q8" s="106">
        <f>N8-Q6+Q7</f>
        <v>2</v>
      </c>
      <c r="R8" s="86">
        <f t="shared" si="0"/>
        <v>0</v>
      </c>
      <c r="S8" s="88">
        <f>R8-S6</f>
        <v>0</v>
      </c>
      <c r="T8" s="40"/>
      <c r="U8" s="3">
        <f>MAX(C8:S8)</f>
        <v>5</v>
      </c>
      <c r="V8" s="59"/>
      <c r="W8" s="59"/>
      <c r="X8" s="59"/>
    </row>
    <row r="9" spans="1:24" s="56" customFormat="1" ht="15.6" customHeight="1" x14ac:dyDescent="0.2">
      <c r="A9" s="151"/>
      <c r="B9" s="34" t="s">
        <v>9</v>
      </c>
      <c r="C9" s="136"/>
      <c r="D9" s="137"/>
      <c r="E9" s="137"/>
      <c r="F9" s="6">
        <v>5.3</v>
      </c>
      <c r="G9" s="137"/>
      <c r="H9" s="6">
        <v>5.34</v>
      </c>
      <c r="I9" s="137"/>
      <c r="J9" s="137"/>
      <c r="K9" s="107" t="s">
        <v>50</v>
      </c>
      <c r="L9" s="137"/>
      <c r="M9" s="137"/>
      <c r="N9" s="108">
        <v>5.41</v>
      </c>
      <c r="O9" s="137"/>
      <c r="P9" s="138" t="s">
        <v>50</v>
      </c>
      <c r="Q9" s="137"/>
      <c r="R9" s="137"/>
      <c r="S9" s="139">
        <v>5.47</v>
      </c>
      <c r="T9" s="41">
        <v>22</v>
      </c>
      <c r="U9" s="17"/>
      <c r="V9" s="59"/>
      <c r="W9" s="59"/>
      <c r="X9" s="59"/>
    </row>
    <row r="10" spans="1:24" s="56" customFormat="1" ht="15.6" customHeight="1" x14ac:dyDescent="0.2">
      <c r="A10" s="152"/>
      <c r="B10" s="35" t="s">
        <v>10</v>
      </c>
      <c r="C10" s="140">
        <v>5.25</v>
      </c>
      <c r="D10" s="141"/>
      <c r="E10" s="141"/>
      <c r="F10" s="8">
        <f>F9</f>
        <v>5.3</v>
      </c>
      <c r="G10" s="141"/>
      <c r="H10" s="8">
        <f>H9</f>
        <v>5.34</v>
      </c>
      <c r="I10" s="141"/>
      <c r="J10" s="141"/>
      <c r="K10" s="109" t="s">
        <v>50</v>
      </c>
      <c r="L10" s="141"/>
      <c r="M10" s="141"/>
      <c r="N10" s="110">
        <f>N9</f>
        <v>5.41</v>
      </c>
      <c r="O10" s="137"/>
      <c r="P10" s="137"/>
      <c r="Q10" s="141"/>
      <c r="R10" s="141"/>
      <c r="S10" s="142"/>
      <c r="T10" s="40"/>
      <c r="U10" s="18"/>
      <c r="V10" s="59"/>
      <c r="W10" s="59"/>
      <c r="X10" s="59"/>
    </row>
    <row r="11" spans="1:24" s="56" customFormat="1" ht="15.6" customHeight="1" thickBot="1" x14ac:dyDescent="0.25">
      <c r="A11" s="134">
        <v>509</v>
      </c>
      <c r="B11" s="61" t="s">
        <v>11</v>
      </c>
      <c r="C11" s="68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3"/>
      <c r="T11" s="64"/>
      <c r="U11" s="3"/>
      <c r="V11" s="59"/>
      <c r="W11" s="59"/>
      <c r="X11" s="59"/>
    </row>
    <row r="12" spans="1:24" ht="15.6" customHeight="1" x14ac:dyDescent="0.2">
      <c r="A12" s="135"/>
      <c r="B12" s="31" t="s">
        <v>5</v>
      </c>
      <c r="C12" s="32"/>
      <c r="D12" s="29">
        <v>0</v>
      </c>
      <c r="E12" s="29">
        <v>0</v>
      </c>
      <c r="F12" s="29">
        <v>0</v>
      </c>
      <c r="G12" s="29">
        <v>0</v>
      </c>
      <c r="H12" s="29">
        <v>6</v>
      </c>
      <c r="I12" s="29">
        <v>2</v>
      </c>
      <c r="J12" s="92">
        <v>0</v>
      </c>
      <c r="K12" s="93">
        <v>1</v>
      </c>
      <c r="L12" s="94">
        <v>0</v>
      </c>
      <c r="M12" s="94">
        <v>0</v>
      </c>
      <c r="N12" s="94">
        <v>2</v>
      </c>
      <c r="O12" s="95">
        <v>0</v>
      </c>
      <c r="P12" s="95">
        <v>0</v>
      </c>
      <c r="Q12" s="96" t="s">
        <v>50</v>
      </c>
      <c r="R12" s="84" t="s">
        <v>50</v>
      </c>
      <c r="S12" s="89" t="s">
        <v>50</v>
      </c>
      <c r="T12" s="37" t="s">
        <v>6</v>
      </c>
      <c r="U12" s="55"/>
      <c r="V12" s="59"/>
      <c r="W12" s="59"/>
      <c r="X12" s="59"/>
    </row>
    <row r="13" spans="1:24" ht="15.6" customHeight="1" x14ac:dyDescent="0.2">
      <c r="A13" s="133">
        <v>6.05</v>
      </c>
      <c r="B13" s="34" t="s">
        <v>7</v>
      </c>
      <c r="C13" s="23">
        <v>3</v>
      </c>
      <c r="D13" s="4">
        <v>4</v>
      </c>
      <c r="E13" s="4">
        <v>1</v>
      </c>
      <c r="F13" s="4">
        <v>2</v>
      </c>
      <c r="G13" s="4">
        <v>0</v>
      </c>
      <c r="H13" s="4">
        <v>1</v>
      </c>
      <c r="I13" s="4">
        <v>0</v>
      </c>
      <c r="J13" s="97">
        <v>0</v>
      </c>
      <c r="K13" s="98">
        <v>0</v>
      </c>
      <c r="L13" s="99">
        <v>0</v>
      </c>
      <c r="M13" s="99">
        <v>0</v>
      </c>
      <c r="N13" s="99">
        <v>0</v>
      </c>
      <c r="O13" s="100">
        <v>0</v>
      </c>
      <c r="P13" s="137"/>
      <c r="Q13" s="101" t="s">
        <v>50</v>
      </c>
      <c r="R13" s="85" t="s">
        <v>50</v>
      </c>
      <c r="S13" s="22"/>
      <c r="T13" s="38">
        <f>SUM(C13:R13)</f>
        <v>11</v>
      </c>
      <c r="U13" s="17"/>
      <c r="V13" s="59"/>
      <c r="W13" s="59"/>
      <c r="X13" s="59"/>
    </row>
    <row r="14" spans="1:24" ht="15.6" customHeight="1" x14ac:dyDescent="0.2">
      <c r="A14" s="150" t="s">
        <v>19</v>
      </c>
      <c r="B14" s="34" t="s">
        <v>8</v>
      </c>
      <c r="C14" s="23">
        <f>C13</f>
        <v>3</v>
      </c>
      <c r="D14" s="5">
        <f t="shared" ref="D14:P14" si="1">C14-D12+D13</f>
        <v>7</v>
      </c>
      <c r="E14" s="5">
        <f t="shared" si="1"/>
        <v>8</v>
      </c>
      <c r="F14" s="5">
        <f t="shared" si="1"/>
        <v>10</v>
      </c>
      <c r="G14" s="5">
        <f t="shared" si="1"/>
        <v>10</v>
      </c>
      <c r="H14" s="5">
        <f t="shared" si="1"/>
        <v>5</v>
      </c>
      <c r="I14" s="5">
        <f t="shared" si="1"/>
        <v>3</v>
      </c>
      <c r="J14" s="102">
        <f t="shared" si="1"/>
        <v>3</v>
      </c>
      <c r="K14" s="104">
        <f t="shared" si="1"/>
        <v>2</v>
      </c>
      <c r="L14" s="104">
        <f t="shared" si="1"/>
        <v>2</v>
      </c>
      <c r="M14" s="104">
        <f t="shared" si="1"/>
        <v>2</v>
      </c>
      <c r="N14" s="104">
        <f t="shared" si="1"/>
        <v>0</v>
      </c>
      <c r="O14" s="105">
        <f t="shared" si="1"/>
        <v>0</v>
      </c>
      <c r="P14" s="105">
        <f t="shared" si="1"/>
        <v>0</v>
      </c>
      <c r="Q14" s="106" t="s">
        <v>50</v>
      </c>
      <c r="R14" s="86" t="s">
        <v>50</v>
      </c>
      <c r="S14" s="88" t="s">
        <v>50</v>
      </c>
      <c r="T14" s="40"/>
      <c r="U14" s="3">
        <f>MAX(C14:S14)</f>
        <v>10</v>
      </c>
      <c r="V14" s="59"/>
      <c r="W14" s="59"/>
      <c r="X14" s="59"/>
    </row>
    <row r="15" spans="1:24" ht="15.6" customHeight="1" x14ac:dyDescent="0.2">
      <c r="A15" s="151"/>
      <c r="B15" s="34" t="s">
        <v>9</v>
      </c>
      <c r="C15" s="136"/>
      <c r="D15" s="137"/>
      <c r="E15" s="137"/>
      <c r="F15" s="6">
        <v>6.11</v>
      </c>
      <c r="G15" s="137"/>
      <c r="H15" s="6">
        <v>6.14</v>
      </c>
      <c r="I15" s="137"/>
      <c r="J15" s="137"/>
      <c r="K15" s="107">
        <v>6.19</v>
      </c>
      <c r="L15" s="137"/>
      <c r="M15" s="137"/>
      <c r="N15" s="108">
        <v>6.23</v>
      </c>
      <c r="O15" s="137"/>
      <c r="P15" s="138">
        <v>6.26</v>
      </c>
      <c r="Q15" s="137"/>
      <c r="R15" s="137"/>
      <c r="S15" s="139" t="s">
        <v>50</v>
      </c>
      <c r="T15" s="41">
        <v>0</v>
      </c>
      <c r="U15" s="17"/>
      <c r="V15" s="59"/>
      <c r="W15" s="59"/>
      <c r="X15" s="59"/>
    </row>
    <row r="16" spans="1:24" ht="15.6" customHeight="1" x14ac:dyDescent="0.2">
      <c r="A16" s="152"/>
      <c r="B16" s="35" t="s">
        <v>10</v>
      </c>
      <c r="C16" s="140">
        <v>6.05</v>
      </c>
      <c r="D16" s="141"/>
      <c r="E16" s="141"/>
      <c r="F16" s="8">
        <f>F15</f>
        <v>6.11</v>
      </c>
      <c r="G16" s="141"/>
      <c r="H16" s="8">
        <f>H15</f>
        <v>6.14</v>
      </c>
      <c r="I16" s="141"/>
      <c r="J16" s="141"/>
      <c r="K16" s="109">
        <f>K15</f>
        <v>6.19</v>
      </c>
      <c r="L16" s="141"/>
      <c r="M16" s="141"/>
      <c r="N16" s="110">
        <f>N15</f>
        <v>6.23</v>
      </c>
      <c r="O16" s="137"/>
      <c r="P16" s="137"/>
      <c r="Q16" s="141"/>
      <c r="R16" s="141"/>
      <c r="S16" s="142"/>
      <c r="T16" s="40"/>
      <c r="U16" s="18"/>
      <c r="V16" s="59"/>
      <c r="W16" s="59"/>
      <c r="X16" s="59"/>
    </row>
    <row r="17" spans="1:24" ht="15.6" customHeight="1" thickBot="1" x14ac:dyDescent="0.25">
      <c r="A17" s="134">
        <v>533</v>
      </c>
      <c r="B17" s="61" t="s">
        <v>11</v>
      </c>
      <c r="C17" s="68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3"/>
      <c r="T17" s="64"/>
      <c r="U17" s="3"/>
      <c r="V17" s="59"/>
      <c r="W17" s="59"/>
      <c r="X17" s="59"/>
    </row>
    <row r="18" spans="1:24" ht="15.6" customHeight="1" x14ac:dyDescent="0.2">
      <c r="A18" s="135"/>
      <c r="B18" s="31" t="s">
        <v>5</v>
      </c>
      <c r="C18" s="32"/>
      <c r="D18" s="29">
        <v>0</v>
      </c>
      <c r="E18" s="29">
        <v>0</v>
      </c>
      <c r="F18" s="29">
        <v>0</v>
      </c>
      <c r="G18" s="29">
        <v>1</v>
      </c>
      <c r="H18" s="29">
        <v>0</v>
      </c>
      <c r="I18" s="29">
        <v>0</v>
      </c>
      <c r="J18" s="92">
        <v>1</v>
      </c>
      <c r="K18" s="93" t="s">
        <v>50</v>
      </c>
      <c r="L18" s="94">
        <v>1</v>
      </c>
      <c r="M18" s="94">
        <v>0</v>
      </c>
      <c r="N18" s="94">
        <v>0</v>
      </c>
      <c r="O18" s="95" t="s">
        <v>50</v>
      </c>
      <c r="P18" s="95" t="s">
        <v>50</v>
      </c>
      <c r="Q18" s="96">
        <v>0</v>
      </c>
      <c r="R18" s="84">
        <v>9</v>
      </c>
      <c r="S18" s="89">
        <v>1</v>
      </c>
      <c r="T18" s="37" t="s">
        <v>6</v>
      </c>
      <c r="U18" s="55"/>
      <c r="V18" s="59"/>
      <c r="W18" s="59"/>
      <c r="X18" s="59"/>
    </row>
    <row r="19" spans="1:24" ht="15.6" customHeight="1" x14ac:dyDescent="0.2">
      <c r="A19" s="133">
        <v>6.3</v>
      </c>
      <c r="B19" s="34" t="s">
        <v>7</v>
      </c>
      <c r="C19" s="23">
        <v>2</v>
      </c>
      <c r="D19" s="4">
        <v>4</v>
      </c>
      <c r="E19" s="4">
        <v>2</v>
      </c>
      <c r="F19" s="4">
        <v>1</v>
      </c>
      <c r="G19" s="4">
        <v>0</v>
      </c>
      <c r="H19" s="4">
        <v>2</v>
      </c>
      <c r="I19" s="4">
        <v>1</v>
      </c>
      <c r="J19" s="97">
        <v>1</v>
      </c>
      <c r="K19" s="98" t="s">
        <v>50</v>
      </c>
      <c r="L19" s="99">
        <v>0</v>
      </c>
      <c r="M19" s="99">
        <v>0</v>
      </c>
      <c r="N19" s="99">
        <v>0</v>
      </c>
      <c r="O19" s="100" t="s">
        <v>50</v>
      </c>
      <c r="P19" s="137"/>
      <c r="Q19" s="101">
        <v>0</v>
      </c>
      <c r="R19" s="85">
        <v>0</v>
      </c>
      <c r="S19" s="22"/>
      <c r="T19" s="38">
        <f>SUM(C19:R19)</f>
        <v>13</v>
      </c>
      <c r="U19" s="17"/>
      <c r="V19" s="59"/>
      <c r="W19" s="59"/>
      <c r="X19" s="59"/>
    </row>
    <row r="20" spans="1:24" ht="15.6" customHeight="1" x14ac:dyDescent="0.2">
      <c r="A20" s="150" t="s">
        <v>19</v>
      </c>
      <c r="B20" s="34" t="s">
        <v>8</v>
      </c>
      <c r="C20" s="23">
        <f>C19</f>
        <v>2</v>
      </c>
      <c r="D20" s="5">
        <f t="shared" ref="D20:R20" si="2">C20-D18+D19</f>
        <v>6</v>
      </c>
      <c r="E20" s="5">
        <f t="shared" si="2"/>
        <v>8</v>
      </c>
      <c r="F20" s="5">
        <f t="shared" si="2"/>
        <v>9</v>
      </c>
      <c r="G20" s="5">
        <f t="shared" si="2"/>
        <v>8</v>
      </c>
      <c r="H20" s="5">
        <f t="shared" si="2"/>
        <v>10</v>
      </c>
      <c r="I20" s="5">
        <f t="shared" si="2"/>
        <v>11</v>
      </c>
      <c r="J20" s="102">
        <f t="shared" si="2"/>
        <v>11</v>
      </c>
      <c r="K20" s="103" t="s">
        <v>50</v>
      </c>
      <c r="L20" s="104">
        <f>J20-L18+L19</f>
        <v>10</v>
      </c>
      <c r="M20" s="104">
        <f t="shared" si="2"/>
        <v>10</v>
      </c>
      <c r="N20" s="104">
        <f t="shared" si="2"/>
        <v>10</v>
      </c>
      <c r="O20" s="105" t="s">
        <v>50</v>
      </c>
      <c r="P20" s="105" t="s">
        <v>50</v>
      </c>
      <c r="Q20" s="106">
        <f>N20-Q18+Q19</f>
        <v>10</v>
      </c>
      <c r="R20" s="86">
        <f t="shared" si="2"/>
        <v>1</v>
      </c>
      <c r="S20" s="88">
        <f>R20-S18</f>
        <v>0</v>
      </c>
      <c r="T20" s="40"/>
      <c r="U20" s="3">
        <f>MAX(C20:S20)</f>
        <v>11</v>
      </c>
      <c r="V20" s="59"/>
      <c r="W20" s="59"/>
      <c r="X20" s="59"/>
    </row>
    <row r="21" spans="1:24" ht="15.6" customHeight="1" x14ac:dyDescent="0.2">
      <c r="A21" s="151"/>
      <c r="B21" s="34" t="s">
        <v>9</v>
      </c>
      <c r="C21" s="136"/>
      <c r="D21" s="137"/>
      <c r="E21" s="137"/>
      <c r="F21" s="6">
        <v>6.36</v>
      </c>
      <c r="G21" s="137"/>
      <c r="H21" s="6">
        <v>6.39</v>
      </c>
      <c r="I21" s="137"/>
      <c r="J21" s="137"/>
      <c r="K21" s="107" t="s">
        <v>50</v>
      </c>
      <c r="L21" s="137"/>
      <c r="M21" s="137"/>
      <c r="N21" s="108">
        <v>6.48</v>
      </c>
      <c r="O21" s="137"/>
      <c r="P21" s="138" t="s">
        <v>50</v>
      </c>
      <c r="Q21" s="137"/>
      <c r="R21" s="137"/>
      <c r="S21" s="139">
        <v>6.52</v>
      </c>
      <c r="T21" s="41">
        <v>22</v>
      </c>
      <c r="U21" s="17"/>
      <c r="V21" s="59"/>
      <c r="W21" s="59"/>
      <c r="X21" s="59"/>
    </row>
    <row r="22" spans="1:24" ht="15.6" customHeight="1" x14ac:dyDescent="0.2">
      <c r="A22" s="152"/>
      <c r="B22" s="35" t="s">
        <v>10</v>
      </c>
      <c r="C22" s="140">
        <v>6.3</v>
      </c>
      <c r="D22" s="141"/>
      <c r="E22" s="141"/>
      <c r="F22" s="8">
        <f>F21</f>
        <v>6.36</v>
      </c>
      <c r="G22" s="141"/>
      <c r="H22" s="8">
        <f>H21</f>
        <v>6.39</v>
      </c>
      <c r="I22" s="141"/>
      <c r="J22" s="141"/>
      <c r="K22" s="109" t="s">
        <v>50</v>
      </c>
      <c r="L22" s="141"/>
      <c r="M22" s="141"/>
      <c r="N22" s="110">
        <f>N21</f>
        <v>6.48</v>
      </c>
      <c r="O22" s="137"/>
      <c r="P22" s="137"/>
      <c r="Q22" s="141"/>
      <c r="R22" s="141"/>
      <c r="S22" s="142"/>
      <c r="T22" s="40"/>
      <c r="U22" s="18"/>
      <c r="V22" s="59"/>
      <c r="W22" s="59"/>
      <c r="X22" s="59"/>
    </row>
    <row r="23" spans="1:24" ht="15.6" customHeight="1" thickBot="1" x14ac:dyDescent="0.25">
      <c r="A23" s="134">
        <v>509</v>
      </c>
      <c r="B23" s="61" t="s">
        <v>11</v>
      </c>
      <c r="C23" s="68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3"/>
      <c r="T23" s="64"/>
      <c r="U23" s="3"/>
      <c r="V23" s="59"/>
      <c r="W23" s="59"/>
      <c r="X23" s="59"/>
    </row>
    <row r="24" spans="1:24" ht="15.6" customHeight="1" x14ac:dyDescent="0.2">
      <c r="A24" s="135"/>
      <c r="B24" s="31" t="s">
        <v>5</v>
      </c>
      <c r="C24" s="32"/>
      <c r="D24" s="29">
        <v>0</v>
      </c>
      <c r="E24" s="29">
        <v>0</v>
      </c>
      <c r="F24" s="29">
        <v>1</v>
      </c>
      <c r="G24" s="29">
        <v>0</v>
      </c>
      <c r="H24" s="29">
        <v>8</v>
      </c>
      <c r="I24" s="29">
        <v>5</v>
      </c>
      <c r="J24" s="92">
        <v>1</v>
      </c>
      <c r="K24" s="93">
        <v>0</v>
      </c>
      <c r="L24" s="94">
        <v>0</v>
      </c>
      <c r="M24" s="94">
        <v>1</v>
      </c>
      <c r="N24" s="94">
        <v>1</v>
      </c>
      <c r="O24" s="95">
        <v>0</v>
      </c>
      <c r="P24" s="95">
        <v>1</v>
      </c>
      <c r="Q24" s="96" t="s">
        <v>50</v>
      </c>
      <c r="R24" s="84" t="s">
        <v>50</v>
      </c>
      <c r="S24" s="89" t="s">
        <v>50</v>
      </c>
      <c r="T24" s="37" t="s">
        <v>6</v>
      </c>
      <c r="U24" s="55"/>
      <c r="V24" s="59"/>
      <c r="W24" s="59"/>
      <c r="X24" s="59"/>
    </row>
    <row r="25" spans="1:24" ht="15.6" customHeight="1" x14ac:dyDescent="0.2">
      <c r="A25" s="133">
        <v>7.1</v>
      </c>
      <c r="B25" s="34" t="s">
        <v>7</v>
      </c>
      <c r="C25" s="23">
        <v>3</v>
      </c>
      <c r="D25" s="4">
        <v>3</v>
      </c>
      <c r="E25" s="4">
        <v>4</v>
      </c>
      <c r="F25" s="4">
        <v>1</v>
      </c>
      <c r="G25" s="4">
        <v>0</v>
      </c>
      <c r="H25" s="4">
        <v>6</v>
      </c>
      <c r="I25" s="4">
        <v>0</v>
      </c>
      <c r="J25" s="97">
        <v>1</v>
      </c>
      <c r="K25" s="98">
        <v>0</v>
      </c>
      <c r="L25" s="99">
        <v>0</v>
      </c>
      <c r="M25" s="99">
        <v>0</v>
      </c>
      <c r="N25" s="99">
        <v>0</v>
      </c>
      <c r="O25" s="100">
        <v>0</v>
      </c>
      <c r="P25" s="137"/>
      <c r="Q25" s="101" t="s">
        <v>50</v>
      </c>
      <c r="R25" s="85" t="s">
        <v>50</v>
      </c>
      <c r="S25" s="22"/>
      <c r="T25" s="38">
        <f>SUM(C25:R25)</f>
        <v>18</v>
      </c>
      <c r="U25" s="17"/>
      <c r="V25" s="59"/>
      <c r="W25" s="59"/>
      <c r="X25" s="59"/>
    </row>
    <row r="26" spans="1:24" ht="15.6" customHeight="1" x14ac:dyDescent="0.2">
      <c r="A26" s="150" t="s">
        <v>19</v>
      </c>
      <c r="B26" s="34" t="s">
        <v>8</v>
      </c>
      <c r="C26" s="23">
        <f>C25</f>
        <v>3</v>
      </c>
      <c r="D26" s="5">
        <f t="shared" ref="D26:P26" si="3">C26-D24+D25</f>
        <v>6</v>
      </c>
      <c r="E26" s="5">
        <f t="shared" si="3"/>
        <v>10</v>
      </c>
      <c r="F26" s="5">
        <f t="shared" si="3"/>
        <v>10</v>
      </c>
      <c r="G26" s="5">
        <f t="shared" si="3"/>
        <v>10</v>
      </c>
      <c r="H26" s="5">
        <f t="shared" si="3"/>
        <v>8</v>
      </c>
      <c r="I26" s="5">
        <f t="shared" si="3"/>
        <v>3</v>
      </c>
      <c r="J26" s="102">
        <f t="shared" si="3"/>
        <v>3</v>
      </c>
      <c r="K26" s="104">
        <f t="shared" si="3"/>
        <v>3</v>
      </c>
      <c r="L26" s="104">
        <f t="shared" si="3"/>
        <v>3</v>
      </c>
      <c r="M26" s="104">
        <f t="shared" si="3"/>
        <v>2</v>
      </c>
      <c r="N26" s="104">
        <f t="shared" si="3"/>
        <v>1</v>
      </c>
      <c r="O26" s="104">
        <f t="shared" si="3"/>
        <v>1</v>
      </c>
      <c r="P26" s="104">
        <f t="shared" si="3"/>
        <v>0</v>
      </c>
      <c r="Q26" s="106" t="s">
        <v>50</v>
      </c>
      <c r="R26" s="86" t="s">
        <v>50</v>
      </c>
      <c r="S26" s="88" t="s">
        <v>50</v>
      </c>
      <c r="T26" s="40"/>
      <c r="U26" s="3">
        <f>MAX(C26:S26)</f>
        <v>10</v>
      </c>
      <c r="V26" s="59"/>
      <c r="W26" s="59"/>
      <c r="X26" s="59"/>
    </row>
    <row r="27" spans="1:24" ht="15.6" customHeight="1" x14ac:dyDescent="0.2">
      <c r="A27" s="151"/>
      <c r="B27" s="34" t="s">
        <v>9</v>
      </c>
      <c r="C27" s="136"/>
      <c r="D27" s="137"/>
      <c r="E27" s="137"/>
      <c r="F27" s="6">
        <v>7.18</v>
      </c>
      <c r="G27" s="137"/>
      <c r="H27" s="6">
        <v>7.21</v>
      </c>
      <c r="I27" s="137"/>
      <c r="J27" s="137"/>
      <c r="K27" s="107">
        <v>7.27</v>
      </c>
      <c r="L27" s="137"/>
      <c r="M27" s="137"/>
      <c r="N27" s="108">
        <v>7.31</v>
      </c>
      <c r="O27" s="137"/>
      <c r="P27" s="138">
        <v>7.33</v>
      </c>
      <c r="Q27" s="137"/>
      <c r="R27" s="137"/>
      <c r="S27" s="139" t="s">
        <v>50</v>
      </c>
      <c r="T27" s="41">
        <v>21</v>
      </c>
      <c r="U27" s="17"/>
      <c r="V27" s="59"/>
      <c r="W27" s="59"/>
      <c r="X27" s="59"/>
    </row>
    <row r="28" spans="1:24" ht="15.6" customHeight="1" x14ac:dyDescent="0.2">
      <c r="A28" s="152"/>
      <c r="B28" s="35" t="s">
        <v>10</v>
      </c>
      <c r="C28" s="140">
        <v>7.1</v>
      </c>
      <c r="D28" s="141"/>
      <c r="E28" s="141"/>
      <c r="F28" s="8">
        <f>F27</f>
        <v>7.18</v>
      </c>
      <c r="G28" s="141"/>
      <c r="H28" s="8">
        <v>7.22</v>
      </c>
      <c r="I28" s="141"/>
      <c r="J28" s="141"/>
      <c r="K28" s="109">
        <f>K27</f>
        <v>7.27</v>
      </c>
      <c r="L28" s="141"/>
      <c r="M28" s="141"/>
      <c r="N28" s="110">
        <f>N27</f>
        <v>7.31</v>
      </c>
      <c r="O28" s="137"/>
      <c r="P28" s="137"/>
      <c r="Q28" s="141"/>
      <c r="R28" s="141"/>
      <c r="S28" s="142"/>
      <c r="T28" s="40"/>
      <c r="U28" s="18"/>
      <c r="V28" s="59"/>
      <c r="W28" s="59"/>
      <c r="X28" s="59"/>
    </row>
    <row r="29" spans="1:24" ht="15.6" customHeight="1" thickBot="1" x14ac:dyDescent="0.25">
      <c r="A29" s="134">
        <v>533</v>
      </c>
      <c r="B29" s="61" t="s">
        <v>11</v>
      </c>
      <c r="C29" s="68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3"/>
      <c r="T29" s="64"/>
      <c r="U29" s="3"/>
      <c r="V29" s="59"/>
      <c r="W29" s="59"/>
      <c r="X29" s="59"/>
    </row>
    <row r="30" spans="1:24" ht="15.6" customHeight="1" x14ac:dyDescent="0.2">
      <c r="A30" s="135"/>
      <c r="B30" s="31" t="s">
        <v>5</v>
      </c>
      <c r="C30" s="32"/>
      <c r="D30" s="29">
        <v>0</v>
      </c>
      <c r="E30" s="29">
        <v>0</v>
      </c>
      <c r="F30" s="29">
        <v>0</v>
      </c>
      <c r="G30" s="29">
        <v>7</v>
      </c>
      <c r="H30" s="29">
        <v>3</v>
      </c>
      <c r="I30" s="29">
        <v>1</v>
      </c>
      <c r="J30" s="92">
        <v>0</v>
      </c>
      <c r="K30" s="93" t="s">
        <v>50</v>
      </c>
      <c r="L30" s="94">
        <v>0</v>
      </c>
      <c r="M30" s="94">
        <v>0</v>
      </c>
      <c r="N30" s="94">
        <v>1</v>
      </c>
      <c r="O30" s="95" t="s">
        <v>50</v>
      </c>
      <c r="P30" s="95" t="s">
        <v>50</v>
      </c>
      <c r="Q30" s="96">
        <v>0</v>
      </c>
      <c r="R30" s="84">
        <v>40</v>
      </c>
      <c r="S30" s="89">
        <v>1</v>
      </c>
      <c r="T30" s="37" t="s">
        <v>6</v>
      </c>
      <c r="U30" s="55"/>
      <c r="V30" s="59"/>
      <c r="W30" s="59"/>
      <c r="X30" s="59"/>
    </row>
    <row r="31" spans="1:24" ht="15.6" customHeight="1" x14ac:dyDescent="0.2">
      <c r="A31" s="133">
        <v>7.39</v>
      </c>
      <c r="B31" s="34" t="s">
        <v>7</v>
      </c>
      <c r="C31" s="23">
        <v>0</v>
      </c>
      <c r="D31" s="4">
        <v>8</v>
      </c>
      <c r="E31" s="4">
        <v>10</v>
      </c>
      <c r="F31" s="4">
        <v>1</v>
      </c>
      <c r="G31" s="4">
        <v>4</v>
      </c>
      <c r="H31" s="4">
        <v>7</v>
      </c>
      <c r="I31" s="4">
        <v>11</v>
      </c>
      <c r="J31" s="97">
        <v>0</v>
      </c>
      <c r="K31" s="98" t="s">
        <v>50</v>
      </c>
      <c r="L31" s="99">
        <v>0</v>
      </c>
      <c r="M31" s="99">
        <v>0</v>
      </c>
      <c r="N31" s="99">
        <v>12</v>
      </c>
      <c r="O31" s="100" t="s">
        <v>50</v>
      </c>
      <c r="P31" s="137"/>
      <c r="Q31" s="101">
        <v>0</v>
      </c>
      <c r="R31" s="85">
        <v>0</v>
      </c>
      <c r="S31" s="22"/>
      <c r="T31" s="38">
        <f>SUM(C31:R31)</f>
        <v>53</v>
      </c>
      <c r="U31" s="17"/>
      <c r="V31" s="59"/>
      <c r="W31" s="59"/>
      <c r="X31" s="59"/>
    </row>
    <row r="32" spans="1:24" ht="15.6" customHeight="1" x14ac:dyDescent="0.2">
      <c r="A32" s="150" t="s">
        <v>19</v>
      </c>
      <c r="B32" s="34" t="s">
        <v>8</v>
      </c>
      <c r="C32" s="23">
        <f>C31</f>
        <v>0</v>
      </c>
      <c r="D32" s="5">
        <f t="shared" ref="D32:N32" si="4">C32-D30+D31</f>
        <v>8</v>
      </c>
      <c r="E32" s="5">
        <f t="shared" si="4"/>
        <v>18</v>
      </c>
      <c r="F32" s="5">
        <f t="shared" si="4"/>
        <v>19</v>
      </c>
      <c r="G32" s="5">
        <f t="shared" si="4"/>
        <v>16</v>
      </c>
      <c r="H32" s="5">
        <f t="shared" si="4"/>
        <v>20</v>
      </c>
      <c r="I32" s="5">
        <f t="shared" si="4"/>
        <v>30</v>
      </c>
      <c r="J32" s="102">
        <f t="shared" si="4"/>
        <v>30</v>
      </c>
      <c r="K32" s="103" t="s">
        <v>50</v>
      </c>
      <c r="L32" s="104">
        <f>J32-L30+L31</f>
        <v>30</v>
      </c>
      <c r="M32" s="104">
        <f t="shared" si="4"/>
        <v>30</v>
      </c>
      <c r="N32" s="104">
        <f t="shared" si="4"/>
        <v>41</v>
      </c>
      <c r="O32" s="105" t="s">
        <v>50</v>
      </c>
      <c r="P32" s="105" t="s">
        <v>50</v>
      </c>
      <c r="Q32" s="106">
        <f>N32-Q30+Q31</f>
        <v>41</v>
      </c>
      <c r="R32" s="86">
        <f t="shared" ref="R32" si="5">Q32-R30+R31</f>
        <v>1</v>
      </c>
      <c r="S32" s="88">
        <f>R32-S30</f>
        <v>0</v>
      </c>
      <c r="T32" s="40"/>
      <c r="U32" s="3">
        <f>MAX(C32:S32)</f>
        <v>41</v>
      </c>
      <c r="V32" s="59"/>
      <c r="W32" s="59"/>
      <c r="X32" s="59"/>
    </row>
    <row r="33" spans="1:24" ht="15.6" customHeight="1" x14ac:dyDescent="0.2">
      <c r="A33" s="151"/>
      <c r="B33" s="34" t="s">
        <v>9</v>
      </c>
      <c r="C33" s="136"/>
      <c r="D33" s="137"/>
      <c r="E33" s="137"/>
      <c r="F33" s="6">
        <v>7.45</v>
      </c>
      <c r="G33" s="137"/>
      <c r="H33" s="6">
        <v>7.48</v>
      </c>
      <c r="I33" s="137"/>
      <c r="J33" s="137"/>
      <c r="K33" s="107" t="s">
        <v>50</v>
      </c>
      <c r="L33" s="137"/>
      <c r="M33" s="137"/>
      <c r="N33" s="108">
        <v>7.57</v>
      </c>
      <c r="O33" s="137"/>
      <c r="P33" s="138" t="s">
        <v>50</v>
      </c>
      <c r="Q33" s="137"/>
      <c r="R33" s="137"/>
      <c r="S33" s="139">
        <v>8.02</v>
      </c>
      <c r="T33" s="41">
        <v>23</v>
      </c>
      <c r="U33" s="17"/>
      <c r="V33" s="59"/>
      <c r="W33" s="59"/>
      <c r="X33" s="59"/>
    </row>
    <row r="34" spans="1:24" ht="15.6" customHeight="1" x14ac:dyDescent="0.2">
      <c r="A34" s="152"/>
      <c r="B34" s="35" t="s">
        <v>10</v>
      </c>
      <c r="C34" s="140">
        <v>7.39</v>
      </c>
      <c r="D34" s="141"/>
      <c r="E34" s="141"/>
      <c r="F34" s="8">
        <f>F33</f>
        <v>7.45</v>
      </c>
      <c r="G34" s="141"/>
      <c r="H34" s="8">
        <f>H33</f>
        <v>7.48</v>
      </c>
      <c r="I34" s="141"/>
      <c r="J34" s="141"/>
      <c r="K34" s="109" t="s">
        <v>50</v>
      </c>
      <c r="L34" s="141"/>
      <c r="M34" s="141"/>
      <c r="N34" s="110">
        <f>N33</f>
        <v>7.57</v>
      </c>
      <c r="O34" s="137"/>
      <c r="P34" s="137"/>
      <c r="Q34" s="141"/>
      <c r="R34" s="141"/>
      <c r="S34" s="142"/>
      <c r="T34" s="40"/>
      <c r="U34" s="18"/>
      <c r="V34" s="59"/>
      <c r="W34" s="59"/>
      <c r="X34" s="59"/>
    </row>
    <row r="35" spans="1:24" ht="15.6" customHeight="1" thickBot="1" x14ac:dyDescent="0.25">
      <c r="A35" s="134">
        <v>509</v>
      </c>
      <c r="B35" s="61" t="s">
        <v>11</v>
      </c>
      <c r="C35" s="68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3"/>
      <c r="T35" s="64"/>
      <c r="U35" s="3"/>
      <c r="V35" s="59"/>
      <c r="W35" s="59"/>
      <c r="X35" s="59"/>
    </row>
    <row r="36" spans="1:24" ht="15.6" customHeight="1" x14ac:dyDescent="0.2">
      <c r="A36" s="135"/>
      <c r="B36" s="31" t="s">
        <v>5</v>
      </c>
      <c r="C36" s="32"/>
      <c r="D36" s="29">
        <v>0</v>
      </c>
      <c r="E36" s="29">
        <v>0</v>
      </c>
      <c r="F36" s="29">
        <v>1</v>
      </c>
      <c r="G36" s="29">
        <v>1</v>
      </c>
      <c r="H36" s="29">
        <v>0</v>
      </c>
      <c r="I36" s="29">
        <v>2</v>
      </c>
      <c r="J36" s="92">
        <v>3</v>
      </c>
      <c r="K36" s="93">
        <v>2</v>
      </c>
      <c r="L36" s="94">
        <v>4</v>
      </c>
      <c r="M36" s="94">
        <v>0</v>
      </c>
      <c r="N36" s="94">
        <v>7</v>
      </c>
      <c r="O36" s="95" t="s">
        <v>50</v>
      </c>
      <c r="P36" s="95" t="s">
        <v>50</v>
      </c>
      <c r="Q36" s="96">
        <v>8</v>
      </c>
      <c r="R36" s="84">
        <v>43</v>
      </c>
      <c r="S36" s="89">
        <v>0</v>
      </c>
      <c r="T36" s="37" t="s">
        <v>6</v>
      </c>
      <c r="U36" s="55"/>
      <c r="V36" s="59"/>
      <c r="W36" s="59"/>
      <c r="X36" s="59"/>
    </row>
    <row r="37" spans="1:24" ht="15.6" customHeight="1" x14ac:dyDescent="0.2">
      <c r="A37" s="133">
        <v>8.1999999999999993</v>
      </c>
      <c r="B37" s="34" t="s">
        <v>7</v>
      </c>
      <c r="C37" s="23">
        <v>6</v>
      </c>
      <c r="D37" s="4">
        <v>23</v>
      </c>
      <c r="E37" s="4">
        <v>9</v>
      </c>
      <c r="F37" s="4">
        <v>0</v>
      </c>
      <c r="G37" s="4">
        <v>9</v>
      </c>
      <c r="H37" s="4">
        <v>13</v>
      </c>
      <c r="I37" s="4">
        <v>8</v>
      </c>
      <c r="J37" s="97">
        <v>1</v>
      </c>
      <c r="K37" s="98">
        <v>1</v>
      </c>
      <c r="L37" s="99">
        <v>1</v>
      </c>
      <c r="M37" s="99">
        <v>0</v>
      </c>
      <c r="N37" s="99">
        <v>0</v>
      </c>
      <c r="O37" s="100" t="s">
        <v>50</v>
      </c>
      <c r="P37" s="137"/>
      <c r="Q37" s="101">
        <v>0</v>
      </c>
      <c r="R37" s="85">
        <v>0</v>
      </c>
      <c r="S37" s="22"/>
      <c r="T37" s="38">
        <f>SUM(C37:R37)</f>
        <v>71</v>
      </c>
      <c r="U37" s="17"/>
      <c r="V37" s="59"/>
      <c r="W37" s="59"/>
      <c r="X37" s="59"/>
    </row>
    <row r="38" spans="1:24" ht="15.6" customHeight="1" x14ac:dyDescent="0.2">
      <c r="A38" s="150" t="s">
        <v>19</v>
      </c>
      <c r="B38" s="34" t="s">
        <v>8</v>
      </c>
      <c r="C38" s="23">
        <f>C37</f>
        <v>6</v>
      </c>
      <c r="D38" s="5">
        <f t="shared" ref="D38:N38" si="6">C38-D36+D37</f>
        <v>29</v>
      </c>
      <c r="E38" s="5">
        <f t="shared" si="6"/>
        <v>38</v>
      </c>
      <c r="F38" s="5">
        <f t="shared" si="6"/>
        <v>37</v>
      </c>
      <c r="G38" s="5">
        <f t="shared" si="6"/>
        <v>45</v>
      </c>
      <c r="H38" s="5">
        <f t="shared" si="6"/>
        <v>58</v>
      </c>
      <c r="I38" s="5">
        <f t="shared" si="6"/>
        <v>64</v>
      </c>
      <c r="J38" s="102">
        <f t="shared" si="6"/>
        <v>62</v>
      </c>
      <c r="K38" s="104">
        <f t="shared" si="6"/>
        <v>61</v>
      </c>
      <c r="L38" s="104">
        <f t="shared" si="6"/>
        <v>58</v>
      </c>
      <c r="M38" s="104">
        <f t="shared" si="6"/>
        <v>58</v>
      </c>
      <c r="N38" s="104">
        <f t="shared" si="6"/>
        <v>51</v>
      </c>
      <c r="O38" s="105" t="s">
        <v>50</v>
      </c>
      <c r="P38" s="105" t="s">
        <v>50</v>
      </c>
      <c r="Q38" s="106">
        <f>N38-Q36+Q37</f>
        <v>43</v>
      </c>
      <c r="R38" s="86">
        <f t="shared" ref="R38" si="7">Q38-R36+R37</f>
        <v>0</v>
      </c>
      <c r="S38" s="88">
        <f>R38-S36</f>
        <v>0</v>
      </c>
      <c r="T38" s="40"/>
      <c r="U38" s="3">
        <f>MAX(C38:S38)</f>
        <v>64</v>
      </c>
      <c r="V38" s="59"/>
      <c r="W38" s="59"/>
      <c r="X38" s="59"/>
    </row>
    <row r="39" spans="1:24" ht="15.6" customHeight="1" x14ac:dyDescent="0.2">
      <c r="A39" s="151"/>
      <c r="B39" s="34" t="s">
        <v>9</v>
      </c>
      <c r="C39" s="136"/>
      <c r="D39" s="137"/>
      <c r="E39" s="137"/>
      <c r="F39" s="6">
        <v>8.26</v>
      </c>
      <c r="G39" s="137"/>
      <c r="H39" s="6">
        <v>8.3000000000000007</v>
      </c>
      <c r="I39" s="137"/>
      <c r="J39" s="137"/>
      <c r="K39" s="107">
        <v>8.3800000000000008</v>
      </c>
      <c r="L39" s="137"/>
      <c r="M39" s="137"/>
      <c r="N39" s="108">
        <v>8.41</v>
      </c>
      <c r="O39" s="137"/>
      <c r="P39" s="138" t="s">
        <v>50</v>
      </c>
      <c r="Q39" s="137"/>
      <c r="R39" s="137"/>
      <c r="S39" s="139">
        <v>8.49</v>
      </c>
      <c r="T39" s="41">
        <v>29</v>
      </c>
      <c r="U39" s="17"/>
      <c r="V39" s="59"/>
      <c r="W39" s="59"/>
      <c r="X39" s="59"/>
    </row>
    <row r="40" spans="1:24" ht="15.6" customHeight="1" x14ac:dyDescent="0.2">
      <c r="A40" s="152"/>
      <c r="B40" s="35" t="s">
        <v>10</v>
      </c>
      <c r="C40" s="140">
        <v>8.1999999999999993</v>
      </c>
      <c r="D40" s="141"/>
      <c r="E40" s="141"/>
      <c r="F40" s="8">
        <f>F39</f>
        <v>8.26</v>
      </c>
      <c r="G40" s="141"/>
      <c r="H40" s="8">
        <f>H39</f>
        <v>8.3000000000000007</v>
      </c>
      <c r="I40" s="141"/>
      <c r="J40" s="141"/>
      <c r="K40" s="109">
        <f>K39</f>
        <v>8.3800000000000008</v>
      </c>
      <c r="L40" s="141"/>
      <c r="M40" s="141"/>
      <c r="N40" s="110">
        <f>N39</f>
        <v>8.41</v>
      </c>
      <c r="O40" s="137"/>
      <c r="P40" s="137"/>
      <c r="Q40" s="141"/>
      <c r="R40" s="141"/>
      <c r="S40" s="142"/>
      <c r="T40" s="40"/>
      <c r="U40" s="18"/>
      <c r="V40" s="59"/>
      <c r="W40" s="59"/>
      <c r="X40" s="59"/>
    </row>
    <row r="41" spans="1:24" ht="15.6" customHeight="1" thickBot="1" x14ac:dyDescent="0.25">
      <c r="A41" s="134">
        <v>533</v>
      </c>
      <c r="B41" s="61" t="s">
        <v>11</v>
      </c>
      <c r="C41" s="68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3"/>
      <c r="T41" s="64"/>
      <c r="U41" s="3"/>
      <c r="V41" s="59"/>
      <c r="W41" s="59"/>
      <c r="X41" s="59"/>
    </row>
    <row r="42" spans="1:24" ht="15.6" customHeight="1" x14ac:dyDescent="0.2">
      <c r="A42" s="135"/>
      <c r="B42" s="31" t="s">
        <v>5</v>
      </c>
      <c r="C42" s="32"/>
      <c r="D42" s="29">
        <v>0</v>
      </c>
      <c r="E42" s="29">
        <v>0</v>
      </c>
      <c r="F42" s="29">
        <v>0</v>
      </c>
      <c r="G42" s="29">
        <v>1</v>
      </c>
      <c r="H42" s="29">
        <v>4</v>
      </c>
      <c r="I42" s="29">
        <v>0</v>
      </c>
      <c r="J42" s="92">
        <v>0</v>
      </c>
      <c r="K42" s="93">
        <v>15</v>
      </c>
      <c r="L42" s="94">
        <v>0</v>
      </c>
      <c r="M42" s="94">
        <v>0</v>
      </c>
      <c r="N42" s="94">
        <v>0</v>
      </c>
      <c r="O42" s="95" t="s">
        <v>50</v>
      </c>
      <c r="P42" s="95" t="s">
        <v>50</v>
      </c>
      <c r="Q42" s="96">
        <v>0</v>
      </c>
      <c r="R42" s="84">
        <v>70</v>
      </c>
      <c r="S42" s="89">
        <v>0</v>
      </c>
      <c r="T42" s="37" t="s">
        <v>6</v>
      </c>
      <c r="U42" s="55"/>
      <c r="V42" s="59"/>
      <c r="W42" s="59"/>
      <c r="X42" s="59"/>
    </row>
    <row r="43" spans="1:24" ht="15.6" customHeight="1" x14ac:dyDescent="0.2">
      <c r="A43" s="133">
        <v>8.5500000000000007</v>
      </c>
      <c r="B43" s="34" t="s">
        <v>7</v>
      </c>
      <c r="C43" s="23">
        <v>2</v>
      </c>
      <c r="D43" s="4">
        <v>18</v>
      </c>
      <c r="E43" s="4">
        <v>12</v>
      </c>
      <c r="F43" s="4">
        <v>4</v>
      </c>
      <c r="G43" s="4">
        <v>7</v>
      </c>
      <c r="H43" s="4">
        <v>8</v>
      </c>
      <c r="I43" s="4">
        <v>16</v>
      </c>
      <c r="J43" s="97">
        <v>9</v>
      </c>
      <c r="K43" s="98">
        <v>2</v>
      </c>
      <c r="L43" s="99">
        <v>0</v>
      </c>
      <c r="M43" s="99">
        <v>0</v>
      </c>
      <c r="N43" s="99">
        <v>12</v>
      </c>
      <c r="O43" s="100" t="s">
        <v>50</v>
      </c>
      <c r="P43" s="137"/>
      <c r="Q43" s="101">
        <v>0</v>
      </c>
      <c r="R43" s="85">
        <v>0</v>
      </c>
      <c r="S43" s="22"/>
      <c r="T43" s="38">
        <f>SUM(C43:R43)</f>
        <v>90</v>
      </c>
      <c r="U43" s="17"/>
      <c r="V43" s="59"/>
      <c r="W43" s="59"/>
      <c r="X43" s="59"/>
    </row>
    <row r="44" spans="1:24" ht="15.6" customHeight="1" x14ac:dyDescent="0.2">
      <c r="A44" s="150" t="s">
        <v>19</v>
      </c>
      <c r="B44" s="34" t="s">
        <v>8</v>
      </c>
      <c r="C44" s="23">
        <f>C43</f>
        <v>2</v>
      </c>
      <c r="D44" s="5">
        <f t="shared" ref="D44:N44" si="8">C44-D42+D43</f>
        <v>20</v>
      </c>
      <c r="E44" s="5">
        <f t="shared" si="8"/>
        <v>32</v>
      </c>
      <c r="F44" s="5">
        <f t="shared" si="8"/>
        <v>36</v>
      </c>
      <c r="G44" s="5">
        <f t="shared" si="8"/>
        <v>42</v>
      </c>
      <c r="H44" s="5">
        <f t="shared" si="8"/>
        <v>46</v>
      </c>
      <c r="I44" s="5">
        <f t="shared" si="8"/>
        <v>62</v>
      </c>
      <c r="J44" s="102">
        <f t="shared" si="8"/>
        <v>71</v>
      </c>
      <c r="K44" s="103">
        <f t="shared" si="8"/>
        <v>58</v>
      </c>
      <c r="L44" s="104">
        <f t="shared" si="8"/>
        <v>58</v>
      </c>
      <c r="M44" s="104">
        <f t="shared" si="8"/>
        <v>58</v>
      </c>
      <c r="N44" s="104">
        <f t="shared" si="8"/>
        <v>70</v>
      </c>
      <c r="O44" s="105" t="s">
        <v>50</v>
      </c>
      <c r="P44" s="105" t="s">
        <v>50</v>
      </c>
      <c r="Q44" s="106">
        <f>N44-Q42+Q43</f>
        <v>70</v>
      </c>
      <c r="R44" s="86">
        <f t="shared" ref="R44" si="9">Q44-R42+R43</f>
        <v>0</v>
      </c>
      <c r="S44" s="88">
        <f>R44-S42</f>
        <v>0</v>
      </c>
      <c r="T44" s="40"/>
      <c r="U44" s="3">
        <f>MAX(C44:S44)</f>
        <v>71</v>
      </c>
      <c r="V44" s="59"/>
      <c r="W44" s="59"/>
      <c r="X44" s="59"/>
    </row>
    <row r="45" spans="1:24" ht="15.6" customHeight="1" x14ac:dyDescent="0.2">
      <c r="A45" s="151"/>
      <c r="B45" s="34" t="s">
        <v>9</v>
      </c>
      <c r="C45" s="136"/>
      <c r="D45" s="137"/>
      <c r="E45" s="137"/>
      <c r="F45" s="6">
        <v>9.02</v>
      </c>
      <c r="G45" s="137"/>
      <c r="H45" s="6">
        <v>9.0399999999999991</v>
      </c>
      <c r="I45" s="137"/>
      <c r="J45" s="137"/>
      <c r="K45" s="107">
        <v>9.1199999999999992</v>
      </c>
      <c r="L45" s="137"/>
      <c r="M45" s="137"/>
      <c r="N45" s="108">
        <v>9.16</v>
      </c>
      <c r="O45" s="137"/>
      <c r="P45" s="138" t="s">
        <v>50</v>
      </c>
      <c r="Q45" s="137"/>
      <c r="R45" s="137"/>
      <c r="S45" s="139">
        <v>9.23</v>
      </c>
      <c r="T45" s="41">
        <v>28</v>
      </c>
      <c r="U45" s="17"/>
      <c r="V45" s="59"/>
      <c r="W45" s="59"/>
      <c r="X45" s="59"/>
    </row>
    <row r="46" spans="1:24" ht="15.6" customHeight="1" x14ac:dyDescent="0.2">
      <c r="A46" s="152"/>
      <c r="B46" s="35" t="s">
        <v>10</v>
      </c>
      <c r="C46" s="140">
        <v>8.5500000000000007</v>
      </c>
      <c r="D46" s="141"/>
      <c r="E46" s="141"/>
      <c r="F46" s="8">
        <f>F45</f>
        <v>9.02</v>
      </c>
      <c r="G46" s="141"/>
      <c r="H46" s="8">
        <f>H45</f>
        <v>9.0399999999999991</v>
      </c>
      <c r="I46" s="141"/>
      <c r="J46" s="141"/>
      <c r="K46" s="109">
        <f>K45</f>
        <v>9.1199999999999992</v>
      </c>
      <c r="L46" s="141"/>
      <c r="M46" s="141"/>
      <c r="N46" s="110">
        <f>N45</f>
        <v>9.16</v>
      </c>
      <c r="O46" s="137"/>
      <c r="P46" s="137"/>
      <c r="Q46" s="141"/>
      <c r="R46" s="141"/>
      <c r="S46" s="142"/>
      <c r="T46" s="40"/>
      <c r="U46" s="18"/>
      <c r="V46" s="59"/>
      <c r="W46" s="59"/>
      <c r="X46" s="59"/>
    </row>
    <row r="47" spans="1:24" ht="15.6" customHeight="1" thickBot="1" x14ac:dyDescent="0.25">
      <c r="A47" s="134">
        <v>509</v>
      </c>
      <c r="B47" s="61" t="s">
        <v>11</v>
      </c>
      <c r="C47" s="68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3"/>
      <c r="T47" s="64"/>
      <c r="U47" s="3"/>
      <c r="V47" s="59"/>
      <c r="W47" s="59"/>
      <c r="X47" s="59"/>
    </row>
    <row r="48" spans="1:24" ht="15.6" customHeight="1" x14ac:dyDescent="0.2">
      <c r="A48" s="135"/>
      <c r="B48" s="31" t="s">
        <v>5</v>
      </c>
      <c r="C48" s="32"/>
      <c r="D48" s="29">
        <v>2</v>
      </c>
      <c r="E48" s="29">
        <v>0</v>
      </c>
      <c r="F48" s="29">
        <v>2</v>
      </c>
      <c r="G48" s="29">
        <v>4</v>
      </c>
      <c r="H48" s="29">
        <v>9</v>
      </c>
      <c r="I48" s="29">
        <v>1</v>
      </c>
      <c r="J48" s="92">
        <v>1</v>
      </c>
      <c r="K48" s="93">
        <v>6</v>
      </c>
      <c r="L48" s="94">
        <v>2</v>
      </c>
      <c r="M48" s="94">
        <v>1</v>
      </c>
      <c r="N48" s="94">
        <v>0</v>
      </c>
      <c r="O48" s="95" t="s">
        <v>50</v>
      </c>
      <c r="P48" s="95" t="s">
        <v>50</v>
      </c>
      <c r="Q48" s="96">
        <v>0</v>
      </c>
      <c r="R48" s="84">
        <v>61</v>
      </c>
      <c r="S48" s="89">
        <v>0</v>
      </c>
      <c r="T48" s="37" t="s">
        <v>6</v>
      </c>
      <c r="U48" s="55"/>
      <c r="V48" s="59"/>
      <c r="W48" s="59"/>
      <c r="X48" s="59"/>
    </row>
    <row r="49" spans="1:24" ht="15.6" customHeight="1" x14ac:dyDescent="0.2">
      <c r="A49" s="133">
        <v>9.24</v>
      </c>
      <c r="B49" s="34" t="s">
        <v>7</v>
      </c>
      <c r="C49" s="23">
        <v>9</v>
      </c>
      <c r="D49" s="4">
        <v>12</v>
      </c>
      <c r="E49" s="4">
        <v>20</v>
      </c>
      <c r="F49" s="4">
        <v>2</v>
      </c>
      <c r="G49" s="4">
        <v>6</v>
      </c>
      <c r="H49" s="4">
        <v>8</v>
      </c>
      <c r="I49" s="4">
        <v>16</v>
      </c>
      <c r="J49" s="97">
        <v>2</v>
      </c>
      <c r="K49" s="98">
        <v>2</v>
      </c>
      <c r="L49" s="99">
        <v>5</v>
      </c>
      <c r="M49" s="99">
        <v>0</v>
      </c>
      <c r="N49" s="99">
        <v>7</v>
      </c>
      <c r="O49" s="100" t="s">
        <v>50</v>
      </c>
      <c r="P49" s="137"/>
      <c r="Q49" s="101">
        <v>0</v>
      </c>
      <c r="R49" s="85">
        <v>0</v>
      </c>
      <c r="S49" s="22"/>
      <c r="T49" s="38">
        <f>SUM(C49:R49)</f>
        <v>89</v>
      </c>
      <c r="U49" s="17"/>
      <c r="V49" s="59"/>
      <c r="W49" s="59"/>
      <c r="X49" s="59"/>
    </row>
    <row r="50" spans="1:24" ht="15.6" customHeight="1" x14ac:dyDescent="0.2">
      <c r="A50" s="150" t="s">
        <v>19</v>
      </c>
      <c r="B50" s="34" t="s">
        <v>8</v>
      </c>
      <c r="C50" s="23">
        <f>C49</f>
        <v>9</v>
      </c>
      <c r="D50" s="5">
        <f t="shared" ref="D50:N50" si="10">C50-D48+D49</f>
        <v>19</v>
      </c>
      <c r="E50" s="5">
        <f t="shared" si="10"/>
        <v>39</v>
      </c>
      <c r="F50" s="5">
        <f t="shared" si="10"/>
        <v>39</v>
      </c>
      <c r="G50" s="5">
        <f t="shared" si="10"/>
        <v>41</v>
      </c>
      <c r="H50" s="5">
        <f t="shared" si="10"/>
        <v>40</v>
      </c>
      <c r="I50" s="5">
        <f t="shared" si="10"/>
        <v>55</v>
      </c>
      <c r="J50" s="102">
        <f t="shared" si="10"/>
        <v>56</v>
      </c>
      <c r="K50" s="103">
        <f t="shared" si="10"/>
        <v>52</v>
      </c>
      <c r="L50" s="104">
        <f t="shared" si="10"/>
        <v>55</v>
      </c>
      <c r="M50" s="104">
        <f t="shared" si="10"/>
        <v>54</v>
      </c>
      <c r="N50" s="104">
        <f t="shared" si="10"/>
        <v>61</v>
      </c>
      <c r="O50" s="105" t="s">
        <v>50</v>
      </c>
      <c r="P50" s="105" t="s">
        <v>50</v>
      </c>
      <c r="Q50" s="106">
        <f>N50-Q48+Q49</f>
        <v>61</v>
      </c>
      <c r="R50" s="86">
        <f t="shared" ref="R50" si="11">Q50-R48+R49</f>
        <v>0</v>
      </c>
      <c r="S50" s="88">
        <f>R50-S48</f>
        <v>0</v>
      </c>
      <c r="T50" s="40"/>
      <c r="U50" s="3">
        <f>MAX(C50:S50)</f>
        <v>61</v>
      </c>
      <c r="V50" s="59"/>
      <c r="W50" s="59"/>
      <c r="X50" s="59"/>
    </row>
    <row r="51" spans="1:24" ht="15.6" customHeight="1" x14ac:dyDescent="0.2">
      <c r="A51" s="151"/>
      <c r="B51" s="34" t="s">
        <v>9</v>
      </c>
      <c r="C51" s="136"/>
      <c r="D51" s="137"/>
      <c r="E51" s="137"/>
      <c r="F51" s="6">
        <v>9.34</v>
      </c>
      <c r="G51" s="137"/>
      <c r="H51" s="6">
        <v>9.39</v>
      </c>
      <c r="I51" s="137"/>
      <c r="J51" s="137"/>
      <c r="K51" s="107">
        <v>9.4499999999999993</v>
      </c>
      <c r="L51" s="137"/>
      <c r="M51" s="137"/>
      <c r="N51" s="108">
        <v>9.52</v>
      </c>
      <c r="O51" s="137"/>
      <c r="P51" s="138" t="s">
        <v>50</v>
      </c>
      <c r="Q51" s="137"/>
      <c r="R51" s="137"/>
      <c r="S51" s="139">
        <v>9.59</v>
      </c>
      <c r="T51" s="41">
        <v>25</v>
      </c>
      <c r="U51" s="17"/>
      <c r="V51" s="59"/>
      <c r="W51" s="59"/>
      <c r="X51" s="59"/>
    </row>
    <row r="52" spans="1:24" ht="15.6" customHeight="1" x14ac:dyDescent="0.2">
      <c r="A52" s="152"/>
      <c r="B52" s="35" t="s">
        <v>10</v>
      </c>
      <c r="C52" s="140">
        <v>9.24</v>
      </c>
      <c r="D52" s="141"/>
      <c r="E52" s="141"/>
      <c r="F52" s="8">
        <f>F51</f>
        <v>9.34</v>
      </c>
      <c r="G52" s="141"/>
      <c r="H52" s="8">
        <f>H51</f>
        <v>9.39</v>
      </c>
      <c r="I52" s="141"/>
      <c r="J52" s="141"/>
      <c r="K52" s="109">
        <f>K51</f>
        <v>9.4499999999999993</v>
      </c>
      <c r="L52" s="141"/>
      <c r="M52" s="141"/>
      <c r="N52" s="110">
        <f>N51</f>
        <v>9.52</v>
      </c>
      <c r="O52" s="137"/>
      <c r="P52" s="137"/>
      <c r="Q52" s="141"/>
      <c r="R52" s="141"/>
      <c r="S52" s="142"/>
      <c r="T52" s="40"/>
      <c r="U52" s="18"/>
      <c r="V52" s="59"/>
      <c r="W52" s="59"/>
      <c r="X52" s="59"/>
    </row>
    <row r="53" spans="1:24" ht="15.6" customHeight="1" thickBot="1" x14ac:dyDescent="0.25">
      <c r="A53" s="134">
        <v>533</v>
      </c>
      <c r="B53" s="61" t="s">
        <v>11</v>
      </c>
      <c r="C53" s="68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3"/>
      <c r="T53" s="64"/>
      <c r="U53" s="3"/>
      <c r="V53" s="59"/>
      <c r="W53" s="59"/>
      <c r="X53" s="59"/>
    </row>
    <row r="54" spans="1:24" ht="15.6" customHeight="1" x14ac:dyDescent="0.2">
      <c r="A54" s="135"/>
      <c r="B54" s="31" t="s">
        <v>5</v>
      </c>
      <c r="C54" s="32"/>
      <c r="D54" s="29">
        <v>0</v>
      </c>
      <c r="E54" s="29">
        <v>0</v>
      </c>
      <c r="F54" s="29">
        <v>3</v>
      </c>
      <c r="G54" s="29">
        <v>0</v>
      </c>
      <c r="H54" s="29">
        <v>0</v>
      </c>
      <c r="I54" s="29">
        <v>0</v>
      </c>
      <c r="J54" s="92">
        <v>0</v>
      </c>
      <c r="K54" s="93">
        <v>28</v>
      </c>
      <c r="L54" s="94">
        <v>17</v>
      </c>
      <c r="M54" s="94">
        <v>4</v>
      </c>
      <c r="N54" s="94">
        <v>0</v>
      </c>
      <c r="O54" s="95" t="s">
        <v>50</v>
      </c>
      <c r="P54" s="95" t="s">
        <v>50</v>
      </c>
      <c r="Q54" s="96">
        <v>0</v>
      </c>
      <c r="R54" s="84">
        <v>37</v>
      </c>
      <c r="S54" s="89">
        <v>0</v>
      </c>
      <c r="T54" s="37" t="s">
        <v>6</v>
      </c>
      <c r="U54" s="55"/>
      <c r="V54" s="59"/>
      <c r="W54" s="59"/>
      <c r="X54" s="59"/>
    </row>
    <row r="55" spans="1:24" ht="15.6" customHeight="1" x14ac:dyDescent="0.2">
      <c r="A55" s="133">
        <v>10</v>
      </c>
      <c r="B55" s="34" t="s">
        <v>7</v>
      </c>
      <c r="C55" s="23">
        <v>13</v>
      </c>
      <c r="D55" s="4">
        <v>21</v>
      </c>
      <c r="E55" s="4">
        <v>14</v>
      </c>
      <c r="F55" s="4">
        <v>6</v>
      </c>
      <c r="G55" s="4">
        <v>12</v>
      </c>
      <c r="H55" s="4">
        <v>17</v>
      </c>
      <c r="I55" s="4">
        <v>6</v>
      </c>
      <c r="J55" s="97">
        <v>0</v>
      </c>
      <c r="K55" s="98">
        <v>0</v>
      </c>
      <c r="L55" s="99">
        <v>0</v>
      </c>
      <c r="M55" s="99">
        <v>0</v>
      </c>
      <c r="N55" s="99">
        <v>0</v>
      </c>
      <c r="O55" s="100" t="s">
        <v>50</v>
      </c>
      <c r="P55" s="137"/>
      <c r="Q55" s="101">
        <v>0</v>
      </c>
      <c r="R55" s="85">
        <v>0</v>
      </c>
      <c r="S55" s="22"/>
      <c r="T55" s="38">
        <f>SUM(C55:R55)</f>
        <v>89</v>
      </c>
      <c r="U55" s="17"/>
      <c r="V55" s="59"/>
      <c r="W55" s="59"/>
      <c r="X55" s="59"/>
    </row>
    <row r="56" spans="1:24" ht="15.6" customHeight="1" x14ac:dyDescent="0.2">
      <c r="A56" s="150" t="s">
        <v>19</v>
      </c>
      <c r="B56" s="34" t="s">
        <v>8</v>
      </c>
      <c r="C56" s="23">
        <f>C55</f>
        <v>13</v>
      </c>
      <c r="D56" s="5">
        <f t="shared" ref="D56:N56" si="12">C56-D54+D55</f>
        <v>34</v>
      </c>
      <c r="E56" s="5">
        <f t="shared" si="12"/>
        <v>48</v>
      </c>
      <c r="F56" s="5">
        <f t="shared" si="12"/>
        <v>51</v>
      </c>
      <c r="G56" s="5">
        <f t="shared" si="12"/>
        <v>63</v>
      </c>
      <c r="H56" s="5">
        <f t="shared" si="12"/>
        <v>80</v>
      </c>
      <c r="I56" s="5">
        <f t="shared" si="12"/>
        <v>86</v>
      </c>
      <c r="J56" s="102">
        <f t="shared" si="12"/>
        <v>86</v>
      </c>
      <c r="K56" s="103">
        <f t="shared" si="12"/>
        <v>58</v>
      </c>
      <c r="L56" s="104">
        <f t="shared" si="12"/>
        <v>41</v>
      </c>
      <c r="M56" s="104">
        <f t="shared" si="12"/>
        <v>37</v>
      </c>
      <c r="N56" s="104">
        <f t="shared" si="12"/>
        <v>37</v>
      </c>
      <c r="O56" s="105" t="s">
        <v>50</v>
      </c>
      <c r="P56" s="105" t="s">
        <v>50</v>
      </c>
      <c r="Q56" s="106">
        <f>N56-Q54+Q55</f>
        <v>37</v>
      </c>
      <c r="R56" s="86">
        <f t="shared" ref="R56" si="13">Q56-R54+R55</f>
        <v>0</v>
      </c>
      <c r="S56" s="88">
        <f>R56-S54</f>
        <v>0</v>
      </c>
      <c r="T56" s="40"/>
      <c r="U56" s="3">
        <f>MAX(C56:S56)</f>
        <v>86</v>
      </c>
      <c r="V56" s="59"/>
      <c r="W56" s="59"/>
      <c r="X56" s="59"/>
    </row>
    <row r="57" spans="1:24" ht="15.6" customHeight="1" x14ac:dyDescent="0.2">
      <c r="A57" s="151"/>
      <c r="B57" s="34" t="s">
        <v>9</v>
      </c>
      <c r="C57" s="136"/>
      <c r="D57" s="137"/>
      <c r="E57" s="137"/>
      <c r="F57" s="6">
        <v>10.06</v>
      </c>
      <c r="G57" s="137"/>
      <c r="H57" s="6">
        <v>10.1</v>
      </c>
      <c r="I57" s="137"/>
      <c r="J57" s="137"/>
      <c r="K57" s="107">
        <v>10.16</v>
      </c>
      <c r="L57" s="137"/>
      <c r="M57" s="137"/>
      <c r="N57" s="108">
        <v>10.23</v>
      </c>
      <c r="O57" s="137"/>
      <c r="P57" s="138" t="s">
        <v>50</v>
      </c>
      <c r="Q57" s="137"/>
      <c r="R57" s="137"/>
      <c r="S57" s="139">
        <v>10.29</v>
      </c>
      <c r="T57" s="41">
        <v>29</v>
      </c>
      <c r="U57" s="17"/>
      <c r="V57" s="59"/>
      <c r="W57" s="59"/>
      <c r="X57" s="59"/>
    </row>
    <row r="58" spans="1:24" ht="15.6" customHeight="1" x14ac:dyDescent="0.2">
      <c r="A58" s="152"/>
      <c r="B58" s="35" t="s">
        <v>10</v>
      </c>
      <c r="C58" s="140">
        <v>10</v>
      </c>
      <c r="D58" s="141"/>
      <c r="E58" s="141"/>
      <c r="F58" s="8">
        <v>10.07</v>
      </c>
      <c r="G58" s="141"/>
      <c r="H58" s="8">
        <f>H57</f>
        <v>10.1</v>
      </c>
      <c r="I58" s="141"/>
      <c r="J58" s="141"/>
      <c r="K58" s="109">
        <f>K57</f>
        <v>10.16</v>
      </c>
      <c r="L58" s="141"/>
      <c r="M58" s="141"/>
      <c r="N58" s="110">
        <f>N57</f>
        <v>10.23</v>
      </c>
      <c r="O58" s="137"/>
      <c r="P58" s="137"/>
      <c r="Q58" s="141"/>
      <c r="R58" s="141"/>
      <c r="S58" s="142"/>
      <c r="T58" s="40"/>
      <c r="U58" s="18"/>
      <c r="V58" s="59"/>
      <c r="W58" s="59"/>
      <c r="X58" s="59"/>
    </row>
    <row r="59" spans="1:24" ht="15.6" customHeight="1" thickBot="1" x14ac:dyDescent="0.25">
      <c r="A59" s="134">
        <v>509</v>
      </c>
      <c r="B59" s="61" t="s">
        <v>11</v>
      </c>
      <c r="C59" s="68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3"/>
      <c r="T59" s="64"/>
      <c r="U59" s="3"/>
      <c r="V59" s="59"/>
      <c r="W59" s="59"/>
      <c r="X59" s="59"/>
    </row>
    <row r="60" spans="1:24" ht="15.6" customHeight="1" x14ac:dyDescent="0.2">
      <c r="A60" s="135"/>
      <c r="B60" s="31" t="s">
        <v>5</v>
      </c>
      <c r="C60" s="32"/>
      <c r="D60" s="29">
        <v>0</v>
      </c>
      <c r="E60" s="29">
        <v>0</v>
      </c>
      <c r="F60" s="29">
        <v>3</v>
      </c>
      <c r="G60" s="29">
        <v>4</v>
      </c>
      <c r="H60" s="29">
        <v>2</v>
      </c>
      <c r="I60" s="29">
        <v>2</v>
      </c>
      <c r="J60" s="92">
        <v>6</v>
      </c>
      <c r="K60" s="93">
        <v>26</v>
      </c>
      <c r="L60" s="94">
        <v>2</v>
      </c>
      <c r="M60" s="94">
        <v>0</v>
      </c>
      <c r="N60" s="94">
        <v>3</v>
      </c>
      <c r="O60" s="95" t="s">
        <v>50</v>
      </c>
      <c r="P60" s="95" t="s">
        <v>50</v>
      </c>
      <c r="Q60" s="96">
        <v>4</v>
      </c>
      <c r="R60" s="84">
        <v>0</v>
      </c>
      <c r="S60" s="89">
        <v>23</v>
      </c>
      <c r="T60" s="37" t="s">
        <v>6</v>
      </c>
      <c r="U60" s="55"/>
      <c r="V60" s="59"/>
      <c r="W60" s="59"/>
      <c r="X60" s="59"/>
    </row>
    <row r="61" spans="1:24" ht="15.6" customHeight="1" x14ac:dyDescent="0.2">
      <c r="A61" s="133">
        <v>10.27</v>
      </c>
      <c r="B61" s="34" t="s">
        <v>7</v>
      </c>
      <c r="C61" s="23">
        <v>4</v>
      </c>
      <c r="D61" s="4">
        <v>16</v>
      </c>
      <c r="E61" s="4">
        <v>13</v>
      </c>
      <c r="F61" s="4">
        <v>6</v>
      </c>
      <c r="G61" s="4">
        <v>5</v>
      </c>
      <c r="H61" s="4">
        <v>11</v>
      </c>
      <c r="I61" s="4">
        <v>4</v>
      </c>
      <c r="J61" s="97">
        <v>5</v>
      </c>
      <c r="K61" s="98">
        <v>4</v>
      </c>
      <c r="L61" s="99">
        <v>0</v>
      </c>
      <c r="M61" s="99">
        <v>0</v>
      </c>
      <c r="N61" s="99">
        <v>7</v>
      </c>
      <c r="O61" s="100" t="s">
        <v>50</v>
      </c>
      <c r="P61" s="137"/>
      <c r="Q61" s="101">
        <v>0</v>
      </c>
      <c r="R61" s="85">
        <v>0</v>
      </c>
      <c r="S61" s="22"/>
      <c r="T61" s="38">
        <f>SUM(C61:R61)</f>
        <v>75</v>
      </c>
      <c r="U61" s="17"/>
      <c r="V61" s="59"/>
      <c r="W61" s="59"/>
      <c r="X61" s="59"/>
    </row>
    <row r="62" spans="1:24" ht="15.6" customHeight="1" x14ac:dyDescent="0.2">
      <c r="A62" s="150" t="s">
        <v>19</v>
      </c>
      <c r="B62" s="34" t="s">
        <v>8</v>
      </c>
      <c r="C62" s="23">
        <f>C61</f>
        <v>4</v>
      </c>
      <c r="D62" s="5">
        <f t="shared" ref="D62:N62" si="14">C62-D60+D61</f>
        <v>20</v>
      </c>
      <c r="E62" s="5">
        <f t="shared" si="14"/>
        <v>33</v>
      </c>
      <c r="F62" s="5">
        <f t="shared" si="14"/>
        <v>36</v>
      </c>
      <c r="G62" s="5">
        <f t="shared" si="14"/>
        <v>37</v>
      </c>
      <c r="H62" s="5">
        <f t="shared" si="14"/>
        <v>46</v>
      </c>
      <c r="I62" s="5">
        <f t="shared" si="14"/>
        <v>48</v>
      </c>
      <c r="J62" s="102">
        <f t="shared" si="14"/>
        <v>47</v>
      </c>
      <c r="K62" s="103">
        <f t="shared" si="14"/>
        <v>25</v>
      </c>
      <c r="L62" s="104">
        <f t="shared" si="14"/>
        <v>23</v>
      </c>
      <c r="M62" s="104">
        <f t="shared" si="14"/>
        <v>23</v>
      </c>
      <c r="N62" s="104">
        <f t="shared" si="14"/>
        <v>27</v>
      </c>
      <c r="O62" s="105" t="s">
        <v>50</v>
      </c>
      <c r="P62" s="105" t="s">
        <v>50</v>
      </c>
      <c r="Q62" s="106">
        <f>N62-Q60+Q61</f>
        <v>23</v>
      </c>
      <c r="R62" s="86">
        <f t="shared" ref="R62" si="15">Q62-R60+R61</f>
        <v>23</v>
      </c>
      <c r="S62" s="88">
        <f>R62-S60</f>
        <v>0</v>
      </c>
      <c r="T62" s="40"/>
      <c r="U62" s="3">
        <f>MAX(C62:S62)</f>
        <v>48</v>
      </c>
      <c r="V62" s="59"/>
      <c r="W62" s="59"/>
      <c r="X62" s="59"/>
    </row>
    <row r="63" spans="1:24" ht="15.6" customHeight="1" x14ac:dyDescent="0.2">
      <c r="A63" s="151"/>
      <c r="B63" s="34" t="s">
        <v>9</v>
      </c>
      <c r="C63" s="136"/>
      <c r="D63" s="137"/>
      <c r="E63" s="137"/>
      <c r="F63" s="6">
        <v>10.35</v>
      </c>
      <c r="G63" s="137"/>
      <c r="H63" s="6">
        <v>10.39</v>
      </c>
      <c r="I63" s="137"/>
      <c r="J63" s="137"/>
      <c r="K63" s="107">
        <v>10.46</v>
      </c>
      <c r="L63" s="137"/>
      <c r="M63" s="137"/>
      <c r="N63" s="108">
        <v>10.52</v>
      </c>
      <c r="O63" s="137"/>
      <c r="P63" s="138" t="s">
        <v>50</v>
      </c>
      <c r="Q63" s="137"/>
      <c r="R63" s="137"/>
      <c r="S63" s="139">
        <v>10.57</v>
      </c>
      <c r="T63" s="41">
        <v>27</v>
      </c>
      <c r="U63" s="17"/>
      <c r="V63" s="59"/>
      <c r="W63" s="59"/>
      <c r="X63" s="59"/>
    </row>
    <row r="64" spans="1:24" ht="15.6" customHeight="1" x14ac:dyDescent="0.2">
      <c r="A64" s="152"/>
      <c r="B64" s="35" t="s">
        <v>10</v>
      </c>
      <c r="C64" s="140">
        <v>10.3</v>
      </c>
      <c r="D64" s="141"/>
      <c r="E64" s="141"/>
      <c r="F64" s="8">
        <f>F63</f>
        <v>10.35</v>
      </c>
      <c r="G64" s="141"/>
      <c r="H64" s="8">
        <f>H63</f>
        <v>10.39</v>
      </c>
      <c r="I64" s="141"/>
      <c r="J64" s="141"/>
      <c r="K64" s="109">
        <f>K63</f>
        <v>10.46</v>
      </c>
      <c r="L64" s="141"/>
      <c r="M64" s="141"/>
      <c r="N64" s="110">
        <f>N63</f>
        <v>10.52</v>
      </c>
      <c r="O64" s="137"/>
      <c r="P64" s="137"/>
      <c r="Q64" s="141"/>
      <c r="R64" s="141"/>
      <c r="S64" s="142"/>
      <c r="T64" s="40"/>
      <c r="U64" s="18"/>
      <c r="V64" s="59"/>
      <c r="W64" s="59"/>
      <c r="X64" s="59"/>
    </row>
    <row r="65" spans="1:24" ht="15.6" customHeight="1" thickBot="1" x14ac:dyDescent="0.25">
      <c r="A65" s="134">
        <v>533</v>
      </c>
      <c r="B65" s="61" t="s">
        <v>11</v>
      </c>
      <c r="C65" s="68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3"/>
      <c r="T65" s="64"/>
      <c r="U65" s="3"/>
      <c r="V65" s="59"/>
      <c r="W65" s="59"/>
      <c r="X65" s="59"/>
    </row>
    <row r="66" spans="1:24" ht="15.6" customHeight="1" x14ac:dyDescent="0.2">
      <c r="A66" s="135"/>
      <c r="B66" s="31" t="s">
        <v>5</v>
      </c>
      <c r="C66" s="32"/>
      <c r="D66" s="29">
        <v>0</v>
      </c>
      <c r="E66" s="29">
        <v>0</v>
      </c>
      <c r="F66" s="29">
        <v>1</v>
      </c>
      <c r="G66" s="29">
        <v>0</v>
      </c>
      <c r="H66" s="29">
        <v>7</v>
      </c>
      <c r="I66" s="29">
        <v>4</v>
      </c>
      <c r="J66" s="92">
        <v>0</v>
      </c>
      <c r="K66" s="93">
        <v>18</v>
      </c>
      <c r="L66" s="94">
        <v>0</v>
      </c>
      <c r="M66" s="94">
        <v>0</v>
      </c>
      <c r="N66" s="94">
        <v>4</v>
      </c>
      <c r="O66" s="95" t="s">
        <v>50</v>
      </c>
      <c r="P66" s="95" t="s">
        <v>50</v>
      </c>
      <c r="Q66" s="96">
        <v>1</v>
      </c>
      <c r="R66" s="84">
        <v>14</v>
      </c>
      <c r="S66" s="89">
        <v>0</v>
      </c>
      <c r="T66" s="37" t="s">
        <v>6</v>
      </c>
      <c r="U66" s="55"/>
      <c r="V66" s="59"/>
      <c r="W66" s="59"/>
      <c r="X66" s="59"/>
    </row>
    <row r="67" spans="1:24" ht="15.6" customHeight="1" x14ac:dyDescent="0.2">
      <c r="A67" s="133">
        <v>11.05</v>
      </c>
      <c r="B67" s="34" t="s">
        <v>7</v>
      </c>
      <c r="C67" s="23">
        <v>5</v>
      </c>
      <c r="D67" s="4">
        <v>11</v>
      </c>
      <c r="E67" s="4">
        <v>6</v>
      </c>
      <c r="F67" s="4">
        <v>4</v>
      </c>
      <c r="G67" s="4">
        <v>3</v>
      </c>
      <c r="H67" s="4">
        <v>11</v>
      </c>
      <c r="I67" s="4">
        <v>0</v>
      </c>
      <c r="J67" s="97">
        <v>0</v>
      </c>
      <c r="K67" s="98">
        <v>3</v>
      </c>
      <c r="L67" s="99">
        <v>0</v>
      </c>
      <c r="M67" s="99">
        <v>0</v>
      </c>
      <c r="N67" s="99">
        <v>6</v>
      </c>
      <c r="O67" s="100" t="s">
        <v>50</v>
      </c>
      <c r="P67" s="137"/>
      <c r="Q67" s="101">
        <v>0</v>
      </c>
      <c r="R67" s="85">
        <v>0</v>
      </c>
      <c r="S67" s="22"/>
      <c r="T67" s="38">
        <f>SUM(C67:R67)</f>
        <v>49</v>
      </c>
      <c r="U67" s="17"/>
      <c r="V67" s="59"/>
      <c r="W67" s="59"/>
      <c r="X67" s="59"/>
    </row>
    <row r="68" spans="1:24" ht="15.6" customHeight="1" x14ac:dyDescent="0.2">
      <c r="A68" s="150" t="s">
        <v>19</v>
      </c>
      <c r="B68" s="34" t="s">
        <v>8</v>
      </c>
      <c r="C68" s="23">
        <f>C67</f>
        <v>5</v>
      </c>
      <c r="D68" s="5">
        <f t="shared" ref="D68:N68" si="16">C68-D66+D67</f>
        <v>16</v>
      </c>
      <c r="E68" s="5">
        <f t="shared" si="16"/>
        <v>22</v>
      </c>
      <c r="F68" s="5">
        <f t="shared" si="16"/>
        <v>25</v>
      </c>
      <c r="G68" s="5">
        <f t="shared" si="16"/>
        <v>28</v>
      </c>
      <c r="H68" s="5">
        <f t="shared" si="16"/>
        <v>32</v>
      </c>
      <c r="I68" s="5">
        <f t="shared" si="16"/>
        <v>28</v>
      </c>
      <c r="J68" s="102">
        <f t="shared" si="16"/>
        <v>28</v>
      </c>
      <c r="K68" s="103">
        <f t="shared" si="16"/>
        <v>13</v>
      </c>
      <c r="L68" s="104">
        <f t="shared" si="16"/>
        <v>13</v>
      </c>
      <c r="M68" s="104">
        <f t="shared" si="16"/>
        <v>13</v>
      </c>
      <c r="N68" s="104">
        <f t="shared" si="16"/>
        <v>15</v>
      </c>
      <c r="O68" s="105" t="s">
        <v>50</v>
      </c>
      <c r="P68" s="105" t="s">
        <v>50</v>
      </c>
      <c r="Q68" s="106">
        <f>N68-Q66+Q67</f>
        <v>14</v>
      </c>
      <c r="R68" s="86">
        <f t="shared" ref="R68" si="17">Q68-R66+R67</f>
        <v>0</v>
      </c>
      <c r="S68" s="88">
        <f>R68-S66</f>
        <v>0</v>
      </c>
      <c r="T68" s="40"/>
      <c r="U68" s="3">
        <f>MAX(C68:S68)</f>
        <v>32</v>
      </c>
      <c r="V68" s="59"/>
      <c r="W68" s="59"/>
      <c r="X68" s="59"/>
    </row>
    <row r="69" spans="1:24" ht="15.6" customHeight="1" x14ac:dyDescent="0.2">
      <c r="A69" s="151"/>
      <c r="B69" s="34" t="s">
        <v>9</v>
      </c>
      <c r="C69" s="136"/>
      <c r="D69" s="137"/>
      <c r="E69" s="137"/>
      <c r="F69" s="6">
        <v>11.1</v>
      </c>
      <c r="G69" s="137"/>
      <c r="H69" s="6">
        <v>11.14</v>
      </c>
      <c r="I69" s="137"/>
      <c r="J69" s="137"/>
      <c r="K69" s="107">
        <v>11.21</v>
      </c>
      <c r="L69" s="137"/>
      <c r="M69" s="137"/>
      <c r="N69" s="108">
        <v>11.26</v>
      </c>
      <c r="O69" s="137"/>
      <c r="P69" s="138" t="s">
        <v>50</v>
      </c>
      <c r="Q69" s="137"/>
      <c r="R69" s="137"/>
      <c r="S69" s="139">
        <v>11.3</v>
      </c>
      <c r="T69" s="41">
        <v>25</v>
      </c>
      <c r="U69" s="17"/>
      <c r="V69" s="59"/>
      <c r="W69" s="59"/>
      <c r="X69" s="59"/>
    </row>
    <row r="70" spans="1:24" ht="15.6" customHeight="1" x14ac:dyDescent="0.2">
      <c r="A70" s="152"/>
      <c r="B70" s="35" t="s">
        <v>10</v>
      </c>
      <c r="C70" s="140">
        <v>11.05</v>
      </c>
      <c r="D70" s="141"/>
      <c r="E70" s="141"/>
      <c r="F70" s="8">
        <f>F69</f>
        <v>11.1</v>
      </c>
      <c r="G70" s="141"/>
      <c r="H70" s="8">
        <f>H69</f>
        <v>11.14</v>
      </c>
      <c r="I70" s="141"/>
      <c r="J70" s="141"/>
      <c r="K70" s="109">
        <f>K69</f>
        <v>11.21</v>
      </c>
      <c r="L70" s="141"/>
      <c r="M70" s="141"/>
      <c r="N70" s="110">
        <f>N69</f>
        <v>11.26</v>
      </c>
      <c r="O70" s="137"/>
      <c r="P70" s="137"/>
      <c r="Q70" s="141"/>
      <c r="R70" s="141"/>
      <c r="S70" s="142"/>
      <c r="T70" s="40"/>
      <c r="U70" s="18"/>
      <c r="V70" s="59"/>
      <c r="W70" s="59"/>
      <c r="X70" s="59"/>
    </row>
    <row r="71" spans="1:24" ht="15.6" customHeight="1" thickBot="1" x14ac:dyDescent="0.25">
      <c r="A71" s="134">
        <v>509</v>
      </c>
      <c r="B71" s="61" t="s">
        <v>11</v>
      </c>
      <c r="C71" s="68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3"/>
      <c r="T71" s="64"/>
      <c r="U71" s="3"/>
      <c r="V71" s="59"/>
      <c r="W71" s="59"/>
      <c r="X71" s="59"/>
    </row>
    <row r="72" spans="1:24" ht="15.6" customHeight="1" x14ac:dyDescent="0.2">
      <c r="A72" s="135"/>
      <c r="B72" s="31" t="s">
        <v>5</v>
      </c>
      <c r="C72" s="32"/>
      <c r="D72" s="29">
        <v>2</v>
      </c>
      <c r="E72" s="29">
        <v>0</v>
      </c>
      <c r="F72" s="29">
        <v>0</v>
      </c>
      <c r="G72" s="29">
        <v>4</v>
      </c>
      <c r="H72" s="29">
        <v>3</v>
      </c>
      <c r="I72" s="29">
        <v>3</v>
      </c>
      <c r="J72" s="92">
        <v>5</v>
      </c>
      <c r="K72" s="93">
        <v>22</v>
      </c>
      <c r="L72" s="94">
        <v>1</v>
      </c>
      <c r="M72" s="94">
        <v>0</v>
      </c>
      <c r="N72" s="94">
        <v>6</v>
      </c>
      <c r="O72" s="95" t="s">
        <v>50</v>
      </c>
      <c r="P72" s="95" t="s">
        <v>50</v>
      </c>
      <c r="Q72" s="96">
        <v>0</v>
      </c>
      <c r="R72" s="84">
        <v>3</v>
      </c>
      <c r="S72" s="89">
        <v>0</v>
      </c>
      <c r="T72" s="37" t="s">
        <v>6</v>
      </c>
      <c r="U72" s="55"/>
      <c r="V72" s="59"/>
      <c r="W72" s="59"/>
      <c r="X72" s="59"/>
    </row>
    <row r="73" spans="1:24" ht="15.6" customHeight="1" x14ac:dyDescent="0.2">
      <c r="A73" s="133">
        <v>11.32</v>
      </c>
      <c r="B73" s="34" t="s">
        <v>7</v>
      </c>
      <c r="C73" s="23">
        <v>7</v>
      </c>
      <c r="D73" s="4">
        <v>10</v>
      </c>
      <c r="E73" s="4">
        <v>3</v>
      </c>
      <c r="F73" s="4">
        <v>2</v>
      </c>
      <c r="G73" s="4">
        <v>5</v>
      </c>
      <c r="H73" s="4">
        <v>10</v>
      </c>
      <c r="I73" s="4">
        <v>10</v>
      </c>
      <c r="J73" s="97">
        <v>1</v>
      </c>
      <c r="K73" s="98">
        <v>1</v>
      </c>
      <c r="L73" s="99">
        <v>0</v>
      </c>
      <c r="M73" s="99">
        <v>0</v>
      </c>
      <c r="N73" s="99">
        <v>0</v>
      </c>
      <c r="O73" s="100" t="s">
        <v>50</v>
      </c>
      <c r="P73" s="137"/>
      <c r="Q73" s="101">
        <v>0</v>
      </c>
      <c r="R73" s="85">
        <v>0</v>
      </c>
      <c r="S73" s="22"/>
      <c r="T73" s="38">
        <f>SUM(C73:R73)</f>
        <v>49</v>
      </c>
      <c r="U73" s="17"/>
      <c r="V73" s="59"/>
      <c r="W73" s="59"/>
      <c r="X73" s="59"/>
    </row>
    <row r="74" spans="1:24" ht="15.6" customHeight="1" x14ac:dyDescent="0.2">
      <c r="A74" s="150" t="s">
        <v>19</v>
      </c>
      <c r="B74" s="34" t="s">
        <v>8</v>
      </c>
      <c r="C74" s="23">
        <f>C73</f>
        <v>7</v>
      </c>
      <c r="D74" s="5">
        <f t="shared" ref="D74:N74" si="18">C74-D72+D73</f>
        <v>15</v>
      </c>
      <c r="E74" s="5">
        <f t="shared" si="18"/>
        <v>18</v>
      </c>
      <c r="F74" s="5">
        <f t="shared" si="18"/>
        <v>20</v>
      </c>
      <c r="G74" s="5">
        <f t="shared" si="18"/>
        <v>21</v>
      </c>
      <c r="H74" s="5">
        <f t="shared" si="18"/>
        <v>28</v>
      </c>
      <c r="I74" s="5">
        <f t="shared" si="18"/>
        <v>35</v>
      </c>
      <c r="J74" s="102">
        <f t="shared" si="18"/>
        <v>31</v>
      </c>
      <c r="K74" s="103">
        <f t="shared" si="18"/>
        <v>10</v>
      </c>
      <c r="L74" s="104">
        <f t="shared" si="18"/>
        <v>9</v>
      </c>
      <c r="M74" s="104">
        <f t="shared" si="18"/>
        <v>9</v>
      </c>
      <c r="N74" s="104">
        <f t="shared" si="18"/>
        <v>3</v>
      </c>
      <c r="O74" s="105" t="s">
        <v>50</v>
      </c>
      <c r="P74" s="105" t="s">
        <v>50</v>
      </c>
      <c r="Q74" s="106">
        <f>N74-Q72+Q73</f>
        <v>3</v>
      </c>
      <c r="R74" s="86">
        <f t="shared" ref="R74" si="19">Q74-R72+R73</f>
        <v>0</v>
      </c>
      <c r="S74" s="88">
        <f>R74-S72</f>
        <v>0</v>
      </c>
      <c r="T74" s="40"/>
      <c r="U74" s="3">
        <f>MAX(C74:S74)</f>
        <v>35</v>
      </c>
      <c r="V74" s="59"/>
      <c r="W74" s="59"/>
      <c r="X74" s="59"/>
    </row>
    <row r="75" spans="1:24" ht="15.6" customHeight="1" x14ac:dyDescent="0.2">
      <c r="A75" s="151"/>
      <c r="B75" s="34" t="s">
        <v>9</v>
      </c>
      <c r="C75" s="136"/>
      <c r="D75" s="137"/>
      <c r="E75" s="137"/>
      <c r="F75" s="6">
        <v>11.35</v>
      </c>
      <c r="G75" s="137"/>
      <c r="H75" s="6">
        <v>11.42</v>
      </c>
      <c r="I75" s="137"/>
      <c r="J75" s="137"/>
      <c r="K75" s="107">
        <v>11.5</v>
      </c>
      <c r="L75" s="137"/>
      <c r="M75" s="137"/>
      <c r="N75" s="108">
        <v>11.55</v>
      </c>
      <c r="O75" s="137"/>
      <c r="P75" s="138" t="s">
        <v>50</v>
      </c>
      <c r="Q75" s="137"/>
      <c r="R75" s="137"/>
      <c r="S75" s="139">
        <v>11.59</v>
      </c>
      <c r="T75" s="41">
        <v>27</v>
      </c>
      <c r="U75" s="17"/>
      <c r="V75" s="59"/>
      <c r="W75" s="59"/>
      <c r="X75" s="59"/>
    </row>
    <row r="76" spans="1:24" ht="15.6" customHeight="1" x14ac:dyDescent="0.2">
      <c r="A76" s="152"/>
      <c r="B76" s="35" t="s">
        <v>10</v>
      </c>
      <c r="C76" s="140">
        <v>11.32</v>
      </c>
      <c r="D76" s="141"/>
      <c r="E76" s="141"/>
      <c r="F76" s="8">
        <f>F75</f>
        <v>11.35</v>
      </c>
      <c r="G76" s="141"/>
      <c r="H76" s="8">
        <f>H75</f>
        <v>11.42</v>
      </c>
      <c r="I76" s="141"/>
      <c r="J76" s="141"/>
      <c r="K76" s="109">
        <f>K75</f>
        <v>11.5</v>
      </c>
      <c r="L76" s="141"/>
      <c r="M76" s="141"/>
      <c r="N76" s="110">
        <f>N75</f>
        <v>11.55</v>
      </c>
      <c r="O76" s="137"/>
      <c r="P76" s="137"/>
      <c r="Q76" s="141"/>
      <c r="R76" s="141"/>
      <c r="S76" s="142"/>
      <c r="T76" s="40"/>
      <c r="U76" s="18"/>
      <c r="V76" s="59"/>
      <c r="W76" s="59"/>
      <c r="X76" s="59"/>
    </row>
    <row r="77" spans="1:24" ht="15.6" customHeight="1" thickBot="1" x14ac:dyDescent="0.25">
      <c r="A77" s="134">
        <v>533</v>
      </c>
      <c r="B77" s="61" t="s">
        <v>11</v>
      </c>
      <c r="C77" s="68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3"/>
      <c r="T77" s="64"/>
      <c r="U77" s="3"/>
      <c r="V77" s="59"/>
      <c r="W77" s="59"/>
      <c r="X77" s="59"/>
    </row>
    <row r="78" spans="1:24" ht="15.6" customHeight="1" x14ac:dyDescent="0.2">
      <c r="A78" s="135"/>
      <c r="B78" s="31" t="s">
        <v>5</v>
      </c>
      <c r="C78" s="32"/>
      <c r="D78" s="29">
        <v>0</v>
      </c>
      <c r="E78" s="29">
        <v>0</v>
      </c>
      <c r="F78" s="29">
        <v>1</v>
      </c>
      <c r="G78" s="29">
        <v>2</v>
      </c>
      <c r="H78" s="29">
        <v>9</v>
      </c>
      <c r="I78" s="29">
        <v>5</v>
      </c>
      <c r="J78" s="92">
        <v>1</v>
      </c>
      <c r="K78" s="93">
        <v>9</v>
      </c>
      <c r="L78" s="94">
        <v>1</v>
      </c>
      <c r="M78" s="94">
        <v>0</v>
      </c>
      <c r="N78" s="94">
        <v>14</v>
      </c>
      <c r="O78" s="95" t="s">
        <v>50</v>
      </c>
      <c r="P78" s="95" t="s">
        <v>50</v>
      </c>
      <c r="Q78" s="96">
        <v>2</v>
      </c>
      <c r="R78" s="84">
        <v>1</v>
      </c>
      <c r="S78" s="89">
        <v>0</v>
      </c>
      <c r="T78" s="37" t="s">
        <v>6</v>
      </c>
      <c r="U78" s="55"/>
      <c r="V78" s="59"/>
      <c r="W78" s="59"/>
      <c r="X78" s="59"/>
    </row>
    <row r="79" spans="1:24" ht="15.6" customHeight="1" x14ac:dyDescent="0.2">
      <c r="A79" s="133">
        <v>12.1</v>
      </c>
      <c r="B79" s="34" t="s">
        <v>7</v>
      </c>
      <c r="C79" s="23">
        <v>5</v>
      </c>
      <c r="D79" s="4">
        <v>15</v>
      </c>
      <c r="E79" s="4">
        <v>8</v>
      </c>
      <c r="F79" s="4">
        <v>2</v>
      </c>
      <c r="G79" s="4">
        <v>0</v>
      </c>
      <c r="H79" s="4">
        <v>3</v>
      </c>
      <c r="I79" s="4">
        <v>7</v>
      </c>
      <c r="J79" s="97">
        <v>0</v>
      </c>
      <c r="K79" s="98">
        <v>0</v>
      </c>
      <c r="L79" s="99">
        <v>2</v>
      </c>
      <c r="M79" s="99">
        <v>2</v>
      </c>
      <c r="N79" s="99">
        <v>1</v>
      </c>
      <c r="O79" s="100" t="s">
        <v>50</v>
      </c>
      <c r="P79" s="137"/>
      <c r="Q79" s="101">
        <v>0</v>
      </c>
      <c r="R79" s="85">
        <v>0</v>
      </c>
      <c r="S79" s="22"/>
      <c r="T79" s="38">
        <f>SUM(C79:R79)</f>
        <v>45</v>
      </c>
      <c r="U79" s="17"/>
      <c r="V79" s="59"/>
      <c r="W79" s="59"/>
      <c r="X79" s="59"/>
    </row>
    <row r="80" spans="1:24" ht="15.6" customHeight="1" x14ac:dyDescent="0.2">
      <c r="A80" s="150" t="s">
        <v>19</v>
      </c>
      <c r="B80" s="34" t="s">
        <v>8</v>
      </c>
      <c r="C80" s="23">
        <f>C79</f>
        <v>5</v>
      </c>
      <c r="D80" s="5">
        <f t="shared" ref="D80:N80" si="20">C80-D78+D79</f>
        <v>20</v>
      </c>
      <c r="E80" s="5">
        <f t="shared" si="20"/>
        <v>28</v>
      </c>
      <c r="F80" s="5">
        <f t="shared" si="20"/>
        <v>29</v>
      </c>
      <c r="G80" s="5">
        <f t="shared" si="20"/>
        <v>27</v>
      </c>
      <c r="H80" s="5">
        <f t="shared" si="20"/>
        <v>21</v>
      </c>
      <c r="I80" s="5">
        <f t="shared" si="20"/>
        <v>23</v>
      </c>
      <c r="J80" s="102">
        <f t="shared" si="20"/>
        <v>22</v>
      </c>
      <c r="K80" s="103">
        <f t="shared" si="20"/>
        <v>13</v>
      </c>
      <c r="L80" s="104">
        <f t="shared" si="20"/>
        <v>14</v>
      </c>
      <c r="M80" s="104">
        <f t="shared" si="20"/>
        <v>16</v>
      </c>
      <c r="N80" s="104">
        <f t="shared" si="20"/>
        <v>3</v>
      </c>
      <c r="O80" s="105" t="s">
        <v>50</v>
      </c>
      <c r="P80" s="105" t="s">
        <v>50</v>
      </c>
      <c r="Q80" s="106">
        <f>N80-Q78+Q79</f>
        <v>1</v>
      </c>
      <c r="R80" s="86">
        <f t="shared" ref="R80" si="21">Q80-R78+R79</f>
        <v>0</v>
      </c>
      <c r="S80" s="88">
        <f>R80-S78</f>
        <v>0</v>
      </c>
      <c r="T80" s="40"/>
      <c r="U80" s="3">
        <f>MAX(C80:S80)</f>
        <v>29</v>
      </c>
      <c r="V80" s="59"/>
      <c r="W80" s="59"/>
      <c r="X80" s="59"/>
    </row>
    <row r="81" spans="1:24" ht="15.6" customHeight="1" x14ac:dyDescent="0.2">
      <c r="A81" s="151"/>
      <c r="B81" s="34" t="s">
        <v>9</v>
      </c>
      <c r="C81" s="136"/>
      <c r="D81" s="137"/>
      <c r="E81" s="137"/>
      <c r="F81" s="6">
        <v>12.18</v>
      </c>
      <c r="G81" s="137"/>
      <c r="H81" s="6">
        <v>12.22</v>
      </c>
      <c r="I81" s="137"/>
      <c r="J81" s="137"/>
      <c r="K81" s="107">
        <v>12.27</v>
      </c>
      <c r="L81" s="137"/>
      <c r="M81" s="137"/>
      <c r="N81" s="108">
        <v>12.32</v>
      </c>
      <c r="O81" s="137"/>
      <c r="P81" s="138" t="s">
        <v>50</v>
      </c>
      <c r="Q81" s="137"/>
      <c r="R81" s="137"/>
      <c r="S81" s="139">
        <v>12.37</v>
      </c>
      <c r="T81" s="41">
        <v>27</v>
      </c>
      <c r="U81" s="17"/>
      <c r="V81" s="59"/>
      <c r="W81" s="59"/>
      <c r="X81" s="59"/>
    </row>
    <row r="82" spans="1:24" ht="15.6" customHeight="1" x14ac:dyDescent="0.2">
      <c r="A82" s="152"/>
      <c r="B82" s="35" t="s">
        <v>10</v>
      </c>
      <c r="C82" s="140">
        <v>12.1</v>
      </c>
      <c r="D82" s="141"/>
      <c r="E82" s="141"/>
      <c r="F82" s="8">
        <f>F81</f>
        <v>12.18</v>
      </c>
      <c r="G82" s="141"/>
      <c r="H82" s="8">
        <f>H81</f>
        <v>12.22</v>
      </c>
      <c r="I82" s="141"/>
      <c r="J82" s="141"/>
      <c r="K82" s="109">
        <f>K81</f>
        <v>12.27</v>
      </c>
      <c r="L82" s="141"/>
      <c r="M82" s="141"/>
      <c r="N82" s="110">
        <f>N81</f>
        <v>12.32</v>
      </c>
      <c r="O82" s="137"/>
      <c r="P82" s="137"/>
      <c r="Q82" s="141"/>
      <c r="R82" s="141"/>
      <c r="S82" s="142"/>
      <c r="T82" s="40"/>
      <c r="U82" s="18"/>
      <c r="V82" s="59"/>
      <c r="W82" s="59"/>
      <c r="X82" s="59"/>
    </row>
    <row r="83" spans="1:24" ht="15.6" customHeight="1" thickBot="1" x14ac:dyDescent="0.25">
      <c r="A83" s="134">
        <v>509</v>
      </c>
      <c r="B83" s="61" t="s">
        <v>11</v>
      </c>
      <c r="C83" s="68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3"/>
      <c r="T83" s="64"/>
      <c r="U83" s="3"/>
      <c r="V83" s="59"/>
      <c r="W83" s="59"/>
      <c r="X83" s="59"/>
    </row>
    <row r="84" spans="1:24" ht="15.6" customHeight="1" x14ac:dyDescent="0.2">
      <c r="A84" s="135"/>
      <c r="B84" s="31" t="s">
        <v>5</v>
      </c>
      <c r="C84" s="32"/>
      <c r="D84" s="29">
        <v>0</v>
      </c>
      <c r="E84" s="29">
        <v>2</v>
      </c>
      <c r="F84" s="29">
        <v>0</v>
      </c>
      <c r="G84" s="29">
        <v>0</v>
      </c>
      <c r="H84" s="29">
        <v>1</v>
      </c>
      <c r="I84" s="29">
        <v>0</v>
      </c>
      <c r="J84" s="92">
        <v>2</v>
      </c>
      <c r="K84" s="93">
        <v>7</v>
      </c>
      <c r="L84" s="94">
        <v>5</v>
      </c>
      <c r="M84" s="94">
        <v>0</v>
      </c>
      <c r="N84" s="94">
        <v>2</v>
      </c>
      <c r="O84" s="95">
        <v>0</v>
      </c>
      <c r="P84" s="95">
        <v>3</v>
      </c>
      <c r="Q84" s="96" t="s">
        <v>50</v>
      </c>
      <c r="R84" s="84" t="s">
        <v>50</v>
      </c>
      <c r="S84" s="89" t="s">
        <v>50</v>
      </c>
      <c r="T84" s="37" t="s">
        <v>6</v>
      </c>
      <c r="U84" s="55"/>
      <c r="V84" s="59"/>
      <c r="W84" s="59"/>
      <c r="X84" s="59"/>
    </row>
    <row r="85" spans="1:24" ht="15.6" customHeight="1" x14ac:dyDescent="0.2">
      <c r="A85" s="133">
        <v>12.36</v>
      </c>
      <c r="B85" s="34" t="s">
        <v>7</v>
      </c>
      <c r="C85" s="23">
        <v>2</v>
      </c>
      <c r="D85" s="4">
        <v>6</v>
      </c>
      <c r="E85" s="4">
        <v>3</v>
      </c>
      <c r="F85" s="4">
        <v>0</v>
      </c>
      <c r="G85" s="4">
        <v>1</v>
      </c>
      <c r="H85" s="4">
        <v>1</v>
      </c>
      <c r="I85" s="4">
        <v>4</v>
      </c>
      <c r="J85" s="97">
        <v>0</v>
      </c>
      <c r="K85" s="98">
        <v>5</v>
      </c>
      <c r="L85" s="99">
        <v>0</v>
      </c>
      <c r="M85" s="99">
        <v>0</v>
      </c>
      <c r="N85" s="99">
        <v>0</v>
      </c>
      <c r="O85" s="100">
        <v>0</v>
      </c>
      <c r="P85" s="137"/>
      <c r="Q85" s="101" t="s">
        <v>50</v>
      </c>
      <c r="R85" s="85" t="s">
        <v>50</v>
      </c>
      <c r="S85" s="22"/>
      <c r="T85" s="38">
        <f>SUM(C85:R85)</f>
        <v>22</v>
      </c>
      <c r="U85" s="17"/>
      <c r="V85" s="59"/>
      <c r="W85" s="59"/>
      <c r="X85" s="59"/>
    </row>
    <row r="86" spans="1:24" ht="15.6" customHeight="1" x14ac:dyDescent="0.2">
      <c r="A86" s="150" t="s">
        <v>19</v>
      </c>
      <c r="B86" s="34" t="s">
        <v>8</v>
      </c>
      <c r="C86" s="23">
        <f>C85</f>
        <v>2</v>
      </c>
      <c r="D86" s="5">
        <f t="shared" ref="D86:P86" si="22">C86-D84+D85</f>
        <v>8</v>
      </c>
      <c r="E86" s="5">
        <f t="shared" si="22"/>
        <v>9</v>
      </c>
      <c r="F86" s="5">
        <f t="shared" si="22"/>
        <v>9</v>
      </c>
      <c r="G86" s="5">
        <f t="shared" si="22"/>
        <v>10</v>
      </c>
      <c r="H86" s="5">
        <f t="shared" si="22"/>
        <v>10</v>
      </c>
      <c r="I86" s="5">
        <f t="shared" si="22"/>
        <v>14</v>
      </c>
      <c r="J86" s="102">
        <f t="shared" si="22"/>
        <v>12</v>
      </c>
      <c r="K86" s="103">
        <f t="shared" si="22"/>
        <v>10</v>
      </c>
      <c r="L86" s="104">
        <f t="shared" si="22"/>
        <v>5</v>
      </c>
      <c r="M86" s="104">
        <f t="shared" si="22"/>
        <v>5</v>
      </c>
      <c r="N86" s="104">
        <f t="shared" si="22"/>
        <v>3</v>
      </c>
      <c r="O86" s="105">
        <f t="shared" si="22"/>
        <v>3</v>
      </c>
      <c r="P86" s="105">
        <f t="shared" si="22"/>
        <v>0</v>
      </c>
      <c r="Q86" s="106" t="s">
        <v>50</v>
      </c>
      <c r="R86" s="86" t="s">
        <v>50</v>
      </c>
      <c r="S86" s="88" t="s">
        <v>50</v>
      </c>
      <c r="T86" s="40"/>
      <c r="U86" s="3">
        <f>MAX(C86:S86)</f>
        <v>14</v>
      </c>
      <c r="V86" s="59"/>
      <c r="W86" s="59"/>
      <c r="X86" s="59"/>
    </row>
    <row r="87" spans="1:24" ht="15.6" customHeight="1" x14ac:dyDescent="0.2">
      <c r="A87" s="151"/>
      <c r="B87" s="34" t="s">
        <v>9</v>
      </c>
      <c r="C87" s="136"/>
      <c r="D87" s="137"/>
      <c r="E87" s="137"/>
      <c r="F87" s="6">
        <v>12.45</v>
      </c>
      <c r="G87" s="137"/>
      <c r="H87" s="6">
        <v>12.5</v>
      </c>
      <c r="I87" s="137"/>
      <c r="J87" s="137"/>
      <c r="K87" s="107">
        <v>12.54</v>
      </c>
      <c r="L87" s="137"/>
      <c r="M87" s="137"/>
      <c r="N87" s="108">
        <v>12.59</v>
      </c>
      <c r="O87" s="137"/>
      <c r="P87" s="138">
        <v>13</v>
      </c>
      <c r="Q87" s="137"/>
      <c r="R87" s="137"/>
      <c r="S87" s="139" t="s">
        <v>50</v>
      </c>
      <c r="T87" s="41">
        <v>20</v>
      </c>
      <c r="U87" s="17"/>
      <c r="V87" s="59"/>
      <c r="W87" s="59"/>
      <c r="X87" s="59"/>
    </row>
    <row r="88" spans="1:24" ht="15.6" customHeight="1" x14ac:dyDescent="0.2">
      <c r="A88" s="152"/>
      <c r="B88" s="35" t="s">
        <v>10</v>
      </c>
      <c r="C88" s="140">
        <v>12.4</v>
      </c>
      <c r="D88" s="141"/>
      <c r="E88" s="141"/>
      <c r="F88" s="8">
        <f>F87</f>
        <v>12.45</v>
      </c>
      <c r="G88" s="141"/>
      <c r="H88" s="8">
        <f>H87</f>
        <v>12.5</v>
      </c>
      <c r="I88" s="141"/>
      <c r="J88" s="141"/>
      <c r="K88" s="109">
        <f>K87</f>
        <v>12.54</v>
      </c>
      <c r="L88" s="141"/>
      <c r="M88" s="141"/>
      <c r="N88" s="110">
        <f>N87</f>
        <v>12.59</v>
      </c>
      <c r="O88" s="137"/>
      <c r="P88" s="137"/>
      <c r="Q88" s="141"/>
      <c r="R88" s="141"/>
      <c r="S88" s="142"/>
      <c r="T88" s="40"/>
      <c r="U88" s="18"/>
      <c r="V88" s="59"/>
      <c r="W88" s="59"/>
      <c r="X88" s="59"/>
    </row>
    <row r="89" spans="1:24" ht="15.6" customHeight="1" thickBot="1" x14ac:dyDescent="0.25">
      <c r="A89" s="134">
        <v>533</v>
      </c>
      <c r="B89" s="61" t="s">
        <v>11</v>
      </c>
      <c r="C89" s="68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3"/>
      <c r="T89" s="64"/>
      <c r="U89" s="3"/>
      <c r="V89" s="59"/>
      <c r="W89" s="59"/>
      <c r="X89" s="59"/>
    </row>
    <row r="90" spans="1:24" ht="15.6" customHeight="1" x14ac:dyDescent="0.2">
      <c r="A90" s="135"/>
      <c r="B90" s="31" t="s">
        <v>5</v>
      </c>
      <c r="C90" s="32"/>
      <c r="D90" s="29">
        <v>0</v>
      </c>
      <c r="E90" s="29">
        <v>0</v>
      </c>
      <c r="F90" s="29">
        <v>0</v>
      </c>
      <c r="G90" s="29">
        <v>2</v>
      </c>
      <c r="H90" s="29">
        <v>4</v>
      </c>
      <c r="I90" s="29">
        <v>0</v>
      </c>
      <c r="J90" s="92">
        <v>2</v>
      </c>
      <c r="K90" s="93">
        <v>6</v>
      </c>
      <c r="L90" s="94">
        <v>1</v>
      </c>
      <c r="M90" s="94">
        <v>0</v>
      </c>
      <c r="N90" s="94">
        <v>5</v>
      </c>
      <c r="O90" s="95" t="s">
        <v>50</v>
      </c>
      <c r="P90" s="95" t="s">
        <v>50</v>
      </c>
      <c r="Q90" s="96">
        <v>7</v>
      </c>
      <c r="R90" s="84">
        <v>0</v>
      </c>
      <c r="S90" s="89">
        <v>0</v>
      </c>
      <c r="T90" s="37" t="s">
        <v>6</v>
      </c>
      <c r="U90" s="55"/>
      <c r="V90" s="59"/>
      <c r="W90" s="59"/>
      <c r="X90" s="59"/>
    </row>
    <row r="91" spans="1:24" ht="15.6" customHeight="1" x14ac:dyDescent="0.2">
      <c r="A91" s="133">
        <v>13.15</v>
      </c>
      <c r="B91" s="34" t="s">
        <v>7</v>
      </c>
      <c r="C91" s="23">
        <v>4</v>
      </c>
      <c r="D91" s="4">
        <v>7</v>
      </c>
      <c r="E91" s="4">
        <v>2</v>
      </c>
      <c r="F91" s="4">
        <v>2</v>
      </c>
      <c r="G91" s="4">
        <v>3</v>
      </c>
      <c r="H91" s="4">
        <v>2</v>
      </c>
      <c r="I91" s="4">
        <v>2</v>
      </c>
      <c r="J91" s="97">
        <v>0</v>
      </c>
      <c r="K91" s="98">
        <v>4</v>
      </c>
      <c r="L91" s="99">
        <v>1</v>
      </c>
      <c r="M91" s="99">
        <v>0</v>
      </c>
      <c r="N91" s="99">
        <v>0</v>
      </c>
      <c r="O91" s="100" t="s">
        <v>50</v>
      </c>
      <c r="P91" s="137"/>
      <c r="Q91" s="101">
        <v>0</v>
      </c>
      <c r="R91" s="85">
        <v>0</v>
      </c>
      <c r="S91" s="22"/>
      <c r="T91" s="38">
        <f>SUM(C91:R91)</f>
        <v>27</v>
      </c>
      <c r="U91" s="17"/>
      <c r="V91" s="59"/>
      <c r="W91" s="59"/>
      <c r="X91" s="59"/>
    </row>
    <row r="92" spans="1:24" ht="15.6" customHeight="1" x14ac:dyDescent="0.2">
      <c r="A92" s="150" t="s">
        <v>19</v>
      </c>
      <c r="B92" s="34" t="s">
        <v>8</v>
      </c>
      <c r="C92" s="23">
        <f>C91</f>
        <v>4</v>
      </c>
      <c r="D92" s="5">
        <f t="shared" ref="D92:N92" si="23">C92-D90+D91</f>
        <v>11</v>
      </c>
      <c r="E92" s="5">
        <f t="shared" si="23"/>
        <v>13</v>
      </c>
      <c r="F92" s="5">
        <f t="shared" si="23"/>
        <v>15</v>
      </c>
      <c r="G92" s="5">
        <f t="shared" si="23"/>
        <v>16</v>
      </c>
      <c r="H92" s="5">
        <f t="shared" si="23"/>
        <v>14</v>
      </c>
      <c r="I92" s="5">
        <f t="shared" si="23"/>
        <v>16</v>
      </c>
      <c r="J92" s="102">
        <f t="shared" si="23"/>
        <v>14</v>
      </c>
      <c r="K92" s="103">
        <f t="shared" si="23"/>
        <v>12</v>
      </c>
      <c r="L92" s="104">
        <f t="shared" si="23"/>
        <v>12</v>
      </c>
      <c r="M92" s="104">
        <f t="shared" si="23"/>
        <v>12</v>
      </c>
      <c r="N92" s="104">
        <f t="shared" si="23"/>
        <v>7</v>
      </c>
      <c r="O92" s="105" t="s">
        <v>50</v>
      </c>
      <c r="P92" s="105" t="s">
        <v>50</v>
      </c>
      <c r="Q92" s="106">
        <f>N92-Q90+Q91</f>
        <v>0</v>
      </c>
      <c r="R92" s="86">
        <f t="shared" ref="R92" si="24">Q92-R90+R91</f>
        <v>0</v>
      </c>
      <c r="S92" s="88">
        <f>R92-S90</f>
        <v>0</v>
      </c>
      <c r="T92" s="40"/>
      <c r="U92" s="3">
        <f>MAX(C92:S92)</f>
        <v>16</v>
      </c>
      <c r="V92" s="59"/>
      <c r="W92" s="59"/>
      <c r="X92" s="59"/>
    </row>
    <row r="93" spans="1:24" ht="15.6" customHeight="1" x14ac:dyDescent="0.2">
      <c r="A93" s="151"/>
      <c r="B93" s="34" t="s">
        <v>9</v>
      </c>
      <c r="C93" s="136"/>
      <c r="D93" s="137"/>
      <c r="E93" s="137"/>
      <c r="F93" s="6">
        <v>13.21</v>
      </c>
      <c r="G93" s="137"/>
      <c r="H93" s="6">
        <v>13.25</v>
      </c>
      <c r="I93" s="137"/>
      <c r="J93" s="137"/>
      <c r="K93" s="107">
        <v>13.32</v>
      </c>
      <c r="L93" s="137"/>
      <c r="M93" s="137"/>
      <c r="N93" s="108">
        <v>13.35</v>
      </c>
      <c r="O93" s="137"/>
      <c r="P93" s="138" t="s">
        <v>50</v>
      </c>
      <c r="Q93" s="137"/>
      <c r="R93" s="137"/>
      <c r="S93" s="139">
        <v>13.4</v>
      </c>
      <c r="T93" s="41">
        <v>25</v>
      </c>
      <c r="U93" s="17"/>
      <c r="V93" s="59"/>
      <c r="W93" s="59"/>
      <c r="X93" s="59"/>
    </row>
    <row r="94" spans="1:24" ht="15.6" customHeight="1" x14ac:dyDescent="0.2">
      <c r="A94" s="152"/>
      <c r="B94" s="35" t="s">
        <v>10</v>
      </c>
      <c r="C94" s="140">
        <v>13.15</v>
      </c>
      <c r="D94" s="141"/>
      <c r="E94" s="141"/>
      <c r="F94" s="8">
        <f>F93</f>
        <v>13.21</v>
      </c>
      <c r="G94" s="141"/>
      <c r="H94" s="8">
        <v>13.26</v>
      </c>
      <c r="I94" s="141"/>
      <c r="J94" s="141"/>
      <c r="K94" s="109">
        <f>K93</f>
        <v>13.32</v>
      </c>
      <c r="L94" s="141"/>
      <c r="M94" s="141"/>
      <c r="N94" s="110">
        <f>N93</f>
        <v>13.35</v>
      </c>
      <c r="O94" s="137"/>
      <c r="P94" s="137"/>
      <c r="Q94" s="141"/>
      <c r="R94" s="141"/>
      <c r="S94" s="142"/>
      <c r="T94" s="40"/>
      <c r="U94" s="18"/>
      <c r="V94" s="59"/>
      <c r="W94" s="59"/>
      <c r="X94" s="59"/>
    </row>
    <row r="95" spans="1:24" ht="15.6" customHeight="1" thickBot="1" x14ac:dyDescent="0.25">
      <c r="A95" s="134">
        <v>509</v>
      </c>
      <c r="B95" s="61" t="s">
        <v>11</v>
      </c>
      <c r="C95" s="68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3"/>
      <c r="T95" s="64"/>
      <c r="U95" s="3"/>
      <c r="V95" s="59"/>
      <c r="W95" s="59"/>
      <c r="X95" s="59"/>
    </row>
    <row r="96" spans="1:24" ht="15.6" customHeight="1" x14ac:dyDescent="0.2">
      <c r="A96" s="135"/>
      <c r="B96" s="31" t="s">
        <v>5</v>
      </c>
      <c r="C96" s="32"/>
      <c r="D96" s="29">
        <v>0</v>
      </c>
      <c r="E96" s="29">
        <v>0</v>
      </c>
      <c r="F96" s="29">
        <v>0</v>
      </c>
      <c r="G96" s="29">
        <v>4</v>
      </c>
      <c r="H96" s="29">
        <v>4</v>
      </c>
      <c r="I96" s="29">
        <v>6</v>
      </c>
      <c r="J96" s="92">
        <v>12</v>
      </c>
      <c r="K96" s="93">
        <v>10</v>
      </c>
      <c r="L96" s="94">
        <v>3</v>
      </c>
      <c r="M96" s="94">
        <v>0</v>
      </c>
      <c r="N96" s="94">
        <v>1</v>
      </c>
      <c r="O96" s="95">
        <v>9</v>
      </c>
      <c r="P96" s="95">
        <v>13</v>
      </c>
      <c r="Q96" s="96" t="s">
        <v>50</v>
      </c>
      <c r="R96" s="84" t="s">
        <v>50</v>
      </c>
      <c r="S96" s="89" t="s">
        <v>50</v>
      </c>
      <c r="T96" s="37" t="s">
        <v>6</v>
      </c>
      <c r="U96" s="55"/>
      <c r="V96" s="59"/>
      <c r="W96" s="59"/>
      <c r="X96" s="59"/>
    </row>
    <row r="97" spans="1:24" ht="15.6" customHeight="1" x14ac:dyDescent="0.2">
      <c r="A97" s="133">
        <v>13.46</v>
      </c>
      <c r="B97" s="34" t="s">
        <v>7</v>
      </c>
      <c r="C97" s="23">
        <v>5</v>
      </c>
      <c r="D97" s="4">
        <v>15</v>
      </c>
      <c r="E97" s="4">
        <v>4</v>
      </c>
      <c r="F97" s="4">
        <v>0</v>
      </c>
      <c r="G97" s="4">
        <v>5</v>
      </c>
      <c r="H97" s="4">
        <v>11</v>
      </c>
      <c r="I97" s="4">
        <v>10</v>
      </c>
      <c r="J97" s="97">
        <v>1</v>
      </c>
      <c r="K97" s="98">
        <v>2</v>
      </c>
      <c r="L97" s="99">
        <v>5</v>
      </c>
      <c r="M97" s="99">
        <v>2</v>
      </c>
      <c r="N97" s="99">
        <v>0</v>
      </c>
      <c r="O97" s="100">
        <v>2</v>
      </c>
      <c r="P97" s="137"/>
      <c r="Q97" s="101" t="s">
        <v>50</v>
      </c>
      <c r="R97" s="85" t="s">
        <v>50</v>
      </c>
      <c r="S97" s="22"/>
      <c r="T97" s="38">
        <f>SUM(C97:R97)</f>
        <v>62</v>
      </c>
      <c r="U97" s="17"/>
      <c r="V97" s="59"/>
      <c r="W97" s="59"/>
      <c r="X97" s="59"/>
    </row>
    <row r="98" spans="1:24" ht="15.6" customHeight="1" x14ac:dyDescent="0.2">
      <c r="A98" s="150" t="s">
        <v>19</v>
      </c>
      <c r="B98" s="34" t="s">
        <v>8</v>
      </c>
      <c r="C98" s="23">
        <f>C97</f>
        <v>5</v>
      </c>
      <c r="D98" s="5">
        <f t="shared" ref="D98:P98" si="25">C98-D96+D97</f>
        <v>20</v>
      </c>
      <c r="E98" s="5">
        <f t="shared" si="25"/>
        <v>24</v>
      </c>
      <c r="F98" s="5">
        <f t="shared" si="25"/>
        <v>24</v>
      </c>
      <c r="G98" s="5">
        <f t="shared" si="25"/>
        <v>25</v>
      </c>
      <c r="H98" s="5">
        <f t="shared" si="25"/>
        <v>32</v>
      </c>
      <c r="I98" s="5">
        <f t="shared" si="25"/>
        <v>36</v>
      </c>
      <c r="J98" s="102">
        <f t="shared" si="25"/>
        <v>25</v>
      </c>
      <c r="K98" s="103">
        <f t="shared" si="25"/>
        <v>17</v>
      </c>
      <c r="L98" s="104">
        <f t="shared" si="25"/>
        <v>19</v>
      </c>
      <c r="M98" s="104">
        <f t="shared" si="25"/>
        <v>21</v>
      </c>
      <c r="N98" s="104">
        <f t="shared" si="25"/>
        <v>20</v>
      </c>
      <c r="O98" s="105">
        <f t="shared" si="25"/>
        <v>13</v>
      </c>
      <c r="P98" s="105">
        <f t="shared" si="25"/>
        <v>0</v>
      </c>
      <c r="Q98" s="106" t="s">
        <v>50</v>
      </c>
      <c r="R98" s="86" t="s">
        <v>50</v>
      </c>
      <c r="S98" s="88" t="s">
        <v>50</v>
      </c>
      <c r="T98" s="40"/>
      <c r="U98" s="3">
        <f>MAX(C98:S98)</f>
        <v>36</v>
      </c>
      <c r="V98" s="59"/>
      <c r="W98" s="59"/>
      <c r="X98" s="59"/>
    </row>
    <row r="99" spans="1:24" ht="15.6" customHeight="1" x14ac:dyDescent="0.2">
      <c r="A99" s="151"/>
      <c r="B99" s="34" t="s">
        <v>9</v>
      </c>
      <c r="C99" s="136"/>
      <c r="D99" s="137"/>
      <c r="E99" s="137"/>
      <c r="F99" s="6">
        <v>13.54</v>
      </c>
      <c r="G99" s="137"/>
      <c r="H99" s="6">
        <v>13.59</v>
      </c>
      <c r="I99" s="137"/>
      <c r="J99" s="137"/>
      <c r="K99" s="107">
        <v>14.03</v>
      </c>
      <c r="L99" s="137"/>
      <c r="M99" s="137"/>
      <c r="N99" s="108">
        <v>14.09</v>
      </c>
      <c r="O99" s="137"/>
      <c r="P99" s="138">
        <v>14.11</v>
      </c>
      <c r="Q99" s="137"/>
      <c r="R99" s="137"/>
      <c r="S99" s="139" t="s">
        <v>50</v>
      </c>
      <c r="T99" s="41">
        <v>25</v>
      </c>
      <c r="U99" s="17"/>
      <c r="V99" s="59"/>
      <c r="W99" s="59"/>
      <c r="X99" s="59"/>
    </row>
    <row r="100" spans="1:24" ht="15.6" customHeight="1" x14ac:dyDescent="0.2">
      <c r="A100" s="152"/>
      <c r="B100" s="35" t="s">
        <v>10</v>
      </c>
      <c r="C100" s="140">
        <v>13.46</v>
      </c>
      <c r="D100" s="141"/>
      <c r="E100" s="141"/>
      <c r="F100" s="8">
        <v>13.55</v>
      </c>
      <c r="G100" s="141"/>
      <c r="H100" s="8">
        <f>H99</f>
        <v>13.59</v>
      </c>
      <c r="I100" s="141"/>
      <c r="J100" s="141"/>
      <c r="K100" s="109">
        <f>K99</f>
        <v>14.03</v>
      </c>
      <c r="L100" s="141"/>
      <c r="M100" s="141"/>
      <c r="N100" s="110">
        <f>N99</f>
        <v>14.09</v>
      </c>
      <c r="O100" s="137"/>
      <c r="P100" s="137"/>
      <c r="Q100" s="141"/>
      <c r="R100" s="141"/>
      <c r="S100" s="142"/>
      <c r="T100" s="40"/>
      <c r="U100" s="18"/>
      <c r="V100" s="59"/>
      <c r="W100" s="59"/>
      <c r="X100" s="59"/>
    </row>
    <row r="101" spans="1:24" ht="15.6" customHeight="1" thickBot="1" x14ac:dyDescent="0.25">
      <c r="A101" s="134">
        <v>533</v>
      </c>
      <c r="B101" s="61" t="s">
        <v>11</v>
      </c>
      <c r="C101" s="68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3"/>
      <c r="T101" s="64"/>
      <c r="U101" s="3"/>
      <c r="V101" s="59"/>
      <c r="W101" s="59"/>
      <c r="X101" s="59"/>
    </row>
    <row r="102" spans="1:24" ht="15.6" customHeight="1" x14ac:dyDescent="0.2">
      <c r="A102" s="135"/>
      <c r="B102" s="31" t="s">
        <v>5</v>
      </c>
      <c r="C102" s="32"/>
      <c r="D102" s="29">
        <v>0</v>
      </c>
      <c r="E102" s="29">
        <v>1</v>
      </c>
      <c r="F102" s="29">
        <v>0</v>
      </c>
      <c r="G102" s="29">
        <v>4</v>
      </c>
      <c r="H102" s="29">
        <v>5</v>
      </c>
      <c r="I102" s="29">
        <v>4</v>
      </c>
      <c r="J102" s="92">
        <v>5</v>
      </c>
      <c r="K102" s="93" t="s">
        <v>50</v>
      </c>
      <c r="L102" s="94">
        <v>5</v>
      </c>
      <c r="M102" s="94">
        <v>1</v>
      </c>
      <c r="N102" s="94">
        <v>6</v>
      </c>
      <c r="O102" s="95" t="s">
        <v>50</v>
      </c>
      <c r="P102" s="95" t="s">
        <v>50</v>
      </c>
      <c r="Q102" s="96">
        <v>0</v>
      </c>
      <c r="R102" s="84">
        <v>0</v>
      </c>
      <c r="S102" s="89">
        <v>0</v>
      </c>
      <c r="T102" s="37" t="s">
        <v>6</v>
      </c>
      <c r="U102" s="55"/>
      <c r="V102" s="59"/>
      <c r="W102" s="59"/>
      <c r="X102" s="59"/>
    </row>
    <row r="103" spans="1:24" ht="15.6" customHeight="1" x14ac:dyDescent="0.2">
      <c r="A103" s="133">
        <v>14.38</v>
      </c>
      <c r="B103" s="34" t="s">
        <v>7</v>
      </c>
      <c r="C103" s="23">
        <v>9</v>
      </c>
      <c r="D103" s="4">
        <v>10</v>
      </c>
      <c r="E103" s="4">
        <v>1</v>
      </c>
      <c r="F103" s="4">
        <v>3</v>
      </c>
      <c r="G103" s="4">
        <v>2</v>
      </c>
      <c r="H103" s="4">
        <v>5</v>
      </c>
      <c r="I103" s="4">
        <v>0</v>
      </c>
      <c r="J103" s="97">
        <v>1</v>
      </c>
      <c r="K103" s="98" t="s">
        <v>50</v>
      </c>
      <c r="L103" s="99">
        <v>0</v>
      </c>
      <c r="M103" s="99">
        <v>0</v>
      </c>
      <c r="N103" s="99">
        <v>0</v>
      </c>
      <c r="O103" s="100" t="s">
        <v>50</v>
      </c>
      <c r="P103" s="137"/>
      <c r="Q103" s="101">
        <v>0</v>
      </c>
      <c r="R103" s="85">
        <v>0</v>
      </c>
      <c r="S103" s="22"/>
      <c r="T103" s="38">
        <f>SUM(C103:R103)</f>
        <v>31</v>
      </c>
      <c r="U103" s="17"/>
      <c r="V103" s="59"/>
      <c r="W103" s="59"/>
      <c r="X103" s="59"/>
    </row>
    <row r="104" spans="1:24" ht="15.6" customHeight="1" x14ac:dyDescent="0.2">
      <c r="A104" s="150" t="s">
        <v>19</v>
      </c>
      <c r="B104" s="34" t="s">
        <v>8</v>
      </c>
      <c r="C104" s="23">
        <f>C103</f>
        <v>9</v>
      </c>
      <c r="D104" s="5">
        <f t="shared" ref="D104:R104" si="26">C104-D102+D103</f>
        <v>19</v>
      </c>
      <c r="E104" s="5">
        <f t="shared" si="26"/>
        <v>19</v>
      </c>
      <c r="F104" s="5">
        <f t="shared" si="26"/>
        <v>22</v>
      </c>
      <c r="G104" s="5">
        <f t="shared" si="26"/>
        <v>20</v>
      </c>
      <c r="H104" s="5">
        <f t="shared" si="26"/>
        <v>20</v>
      </c>
      <c r="I104" s="5">
        <f t="shared" si="26"/>
        <v>16</v>
      </c>
      <c r="J104" s="102">
        <f t="shared" si="26"/>
        <v>12</v>
      </c>
      <c r="K104" s="103" t="s">
        <v>50</v>
      </c>
      <c r="L104" s="104">
        <f>J104-L102+L103</f>
        <v>7</v>
      </c>
      <c r="M104" s="104">
        <f t="shared" si="26"/>
        <v>6</v>
      </c>
      <c r="N104" s="104">
        <f t="shared" si="26"/>
        <v>0</v>
      </c>
      <c r="O104" s="105" t="s">
        <v>50</v>
      </c>
      <c r="P104" s="105" t="s">
        <v>50</v>
      </c>
      <c r="Q104" s="106">
        <f>N104-Q102+Q103</f>
        <v>0</v>
      </c>
      <c r="R104" s="86">
        <f t="shared" si="26"/>
        <v>0</v>
      </c>
      <c r="S104" s="88">
        <f>R104-S102</f>
        <v>0</v>
      </c>
      <c r="T104" s="40"/>
      <c r="U104" s="3">
        <f>MAX(C104:S104)</f>
        <v>22</v>
      </c>
      <c r="V104" s="59"/>
      <c r="W104" s="59"/>
      <c r="X104" s="59"/>
    </row>
    <row r="105" spans="1:24" ht="15.6" customHeight="1" x14ac:dyDescent="0.2">
      <c r="A105" s="151"/>
      <c r="B105" s="34" t="s">
        <v>9</v>
      </c>
      <c r="C105" s="136"/>
      <c r="D105" s="137"/>
      <c r="E105" s="137"/>
      <c r="F105" s="6">
        <v>14.44</v>
      </c>
      <c r="G105" s="137"/>
      <c r="H105" s="6">
        <v>14.47</v>
      </c>
      <c r="I105" s="137"/>
      <c r="J105" s="137"/>
      <c r="K105" s="107" t="s">
        <v>50</v>
      </c>
      <c r="L105" s="137"/>
      <c r="M105" s="137"/>
      <c r="N105" s="108">
        <v>14.56</v>
      </c>
      <c r="O105" s="137"/>
      <c r="P105" s="138" t="s">
        <v>50</v>
      </c>
      <c r="Q105" s="137"/>
      <c r="R105" s="137"/>
      <c r="S105" s="139">
        <v>15.01</v>
      </c>
      <c r="T105" s="41">
        <v>23</v>
      </c>
      <c r="U105" s="17"/>
      <c r="V105" s="59"/>
      <c r="W105" s="59"/>
      <c r="X105" s="59"/>
    </row>
    <row r="106" spans="1:24" ht="15.6" customHeight="1" x14ac:dyDescent="0.2">
      <c r="A106" s="152"/>
      <c r="B106" s="35" t="s">
        <v>10</v>
      </c>
      <c r="C106" s="140">
        <v>14.38</v>
      </c>
      <c r="D106" s="141"/>
      <c r="E106" s="141"/>
      <c r="F106" s="8">
        <f>F105</f>
        <v>14.44</v>
      </c>
      <c r="G106" s="141"/>
      <c r="H106" s="8">
        <f>H105</f>
        <v>14.47</v>
      </c>
      <c r="I106" s="141"/>
      <c r="J106" s="141"/>
      <c r="K106" s="109" t="s">
        <v>50</v>
      </c>
      <c r="L106" s="141"/>
      <c r="M106" s="141"/>
      <c r="N106" s="110">
        <f>N105</f>
        <v>14.56</v>
      </c>
      <c r="O106" s="137"/>
      <c r="P106" s="137"/>
      <c r="Q106" s="141"/>
      <c r="R106" s="141"/>
      <c r="S106" s="142"/>
      <c r="T106" s="40"/>
      <c r="U106" s="18"/>
      <c r="V106" s="59"/>
      <c r="W106" s="59"/>
      <c r="X106" s="59"/>
    </row>
    <row r="107" spans="1:24" ht="15.6" customHeight="1" thickBot="1" x14ac:dyDescent="0.25">
      <c r="A107" s="134">
        <v>509</v>
      </c>
      <c r="B107" s="61" t="s">
        <v>11</v>
      </c>
      <c r="C107" s="68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3"/>
      <c r="T107" s="64"/>
      <c r="U107" s="3"/>
      <c r="V107" s="59"/>
      <c r="W107" s="59"/>
      <c r="X107" s="59"/>
    </row>
    <row r="108" spans="1:24" ht="15.6" customHeight="1" x14ac:dyDescent="0.2">
      <c r="A108" s="135"/>
      <c r="B108" s="31" t="s">
        <v>5</v>
      </c>
      <c r="C108" s="32"/>
      <c r="D108" s="29">
        <v>1</v>
      </c>
      <c r="E108" s="29">
        <v>1</v>
      </c>
      <c r="F108" s="29">
        <v>2</v>
      </c>
      <c r="G108" s="29">
        <v>1</v>
      </c>
      <c r="H108" s="29">
        <v>5</v>
      </c>
      <c r="I108" s="29">
        <v>2</v>
      </c>
      <c r="J108" s="92">
        <v>0</v>
      </c>
      <c r="K108" s="93">
        <v>10</v>
      </c>
      <c r="L108" s="94">
        <v>0</v>
      </c>
      <c r="M108" s="94">
        <v>0</v>
      </c>
      <c r="N108" s="94">
        <v>0</v>
      </c>
      <c r="O108" s="95">
        <v>3</v>
      </c>
      <c r="P108" s="95">
        <v>5</v>
      </c>
      <c r="Q108" s="96" t="s">
        <v>50</v>
      </c>
      <c r="R108" s="84" t="s">
        <v>50</v>
      </c>
      <c r="S108" s="89" t="s">
        <v>50</v>
      </c>
      <c r="T108" s="37" t="s">
        <v>6</v>
      </c>
      <c r="U108" s="55"/>
      <c r="V108" s="59"/>
      <c r="W108" s="59"/>
      <c r="X108" s="59"/>
    </row>
    <row r="109" spans="1:24" ht="15.6" customHeight="1" x14ac:dyDescent="0.2">
      <c r="A109" s="133">
        <v>15.02</v>
      </c>
      <c r="B109" s="34" t="s">
        <v>7</v>
      </c>
      <c r="C109" s="23">
        <v>6</v>
      </c>
      <c r="D109" s="4">
        <v>7</v>
      </c>
      <c r="E109" s="4">
        <v>9</v>
      </c>
      <c r="F109" s="4">
        <v>0</v>
      </c>
      <c r="G109" s="4">
        <v>1</v>
      </c>
      <c r="H109" s="4">
        <v>1</v>
      </c>
      <c r="I109" s="4">
        <v>2</v>
      </c>
      <c r="J109" s="97">
        <v>0</v>
      </c>
      <c r="K109" s="98">
        <v>2</v>
      </c>
      <c r="L109" s="99">
        <v>2</v>
      </c>
      <c r="M109" s="99">
        <v>0</v>
      </c>
      <c r="N109" s="99">
        <v>0</v>
      </c>
      <c r="O109" s="100">
        <v>0</v>
      </c>
      <c r="P109" s="137"/>
      <c r="Q109" s="101" t="s">
        <v>50</v>
      </c>
      <c r="R109" s="85" t="s">
        <v>50</v>
      </c>
      <c r="S109" s="22"/>
      <c r="T109" s="38">
        <f>SUM(C109:R109)</f>
        <v>30</v>
      </c>
      <c r="U109" s="17"/>
      <c r="V109" s="59"/>
      <c r="W109" s="59"/>
      <c r="X109" s="59"/>
    </row>
    <row r="110" spans="1:24" ht="15.6" customHeight="1" x14ac:dyDescent="0.2">
      <c r="A110" s="150" t="s">
        <v>19</v>
      </c>
      <c r="B110" s="34" t="s">
        <v>8</v>
      </c>
      <c r="C110" s="23">
        <f>C109</f>
        <v>6</v>
      </c>
      <c r="D110" s="5">
        <f t="shared" ref="D110:P110" si="27">C110-D108+D109</f>
        <v>12</v>
      </c>
      <c r="E110" s="5">
        <f t="shared" si="27"/>
        <v>20</v>
      </c>
      <c r="F110" s="5">
        <f t="shared" si="27"/>
        <v>18</v>
      </c>
      <c r="G110" s="5">
        <f t="shared" si="27"/>
        <v>18</v>
      </c>
      <c r="H110" s="5">
        <f t="shared" si="27"/>
        <v>14</v>
      </c>
      <c r="I110" s="5">
        <f t="shared" si="27"/>
        <v>14</v>
      </c>
      <c r="J110" s="102">
        <f t="shared" si="27"/>
        <v>14</v>
      </c>
      <c r="K110" s="103">
        <f t="shared" si="27"/>
        <v>6</v>
      </c>
      <c r="L110" s="104">
        <f t="shared" si="27"/>
        <v>8</v>
      </c>
      <c r="M110" s="104">
        <f t="shared" si="27"/>
        <v>8</v>
      </c>
      <c r="N110" s="104">
        <f t="shared" si="27"/>
        <v>8</v>
      </c>
      <c r="O110" s="105">
        <f t="shared" si="27"/>
        <v>5</v>
      </c>
      <c r="P110" s="105">
        <f t="shared" si="27"/>
        <v>0</v>
      </c>
      <c r="Q110" s="106" t="s">
        <v>50</v>
      </c>
      <c r="R110" s="86" t="s">
        <v>50</v>
      </c>
      <c r="S110" s="88" t="s">
        <v>50</v>
      </c>
      <c r="T110" s="40"/>
      <c r="U110" s="3">
        <f>MAX(C110:S110)</f>
        <v>20</v>
      </c>
      <c r="V110" s="59"/>
      <c r="W110" s="59"/>
      <c r="X110" s="59"/>
    </row>
    <row r="111" spans="1:24" ht="15.6" customHeight="1" x14ac:dyDescent="0.2">
      <c r="A111" s="151"/>
      <c r="B111" s="34" t="s">
        <v>9</v>
      </c>
      <c r="C111" s="136"/>
      <c r="D111" s="137"/>
      <c r="E111" s="137"/>
      <c r="F111" s="6">
        <v>15.08</v>
      </c>
      <c r="G111" s="137"/>
      <c r="H111" s="6">
        <v>15.12</v>
      </c>
      <c r="I111" s="137"/>
      <c r="J111" s="137"/>
      <c r="K111" s="107">
        <v>15.19</v>
      </c>
      <c r="L111" s="137"/>
      <c r="M111" s="137"/>
      <c r="N111" s="108">
        <v>15.23</v>
      </c>
      <c r="O111" s="137"/>
      <c r="P111" s="138">
        <v>15.26</v>
      </c>
      <c r="Q111" s="137"/>
      <c r="R111" s="137"/>
      <c r="S111" s="139" t="s">
        <v>50</v>
      </c>
      <c r="T111" s="41">
        <v>24</v>
      </c>
      <c r="U111" s="17"/>
      <c r="V111" s="59"/>
      <c r="W111" s="59"/>
      <c r="X111" s="59"/>
    </row>
    <row r="112" spans="1:24" ht="15.6" customHeight="1" x14ac:dyDescent="0.2">
      <c r="A112" s="152"/>
      <c r="B112" s="35" t="s">
        <v>10</v>
      </c>
      <c r="C112" s="140">
        <v>15.02</v>
      </c>
      <c r="D112" s="141"/>
      <c r="E112" s="141"/>
      <c r="F112" s="8">
        <f>F111</f>
        <v>15.08</v>
      </c>
      <c r="G112" s="141"/>
      <c r="H112" s="8">
        <f>H111</f>
        <v>15.12</v>
      </c>
      <c r="I112" s="141"/>
      <c r="J112" s="141"/>
      <c r="K112" s="109">
        <f>K111</f>
        <v>15.19</v>
      </c>
      <c r="L112" s="141"/>
      <c r="M112" s="141"/>
      <c r="N112" s="110">
        <f>N111</f>
        <v>15.23</v>
      </c>
      <c r="O112" s="137"/>
      <c r="P112" s="137"/>
      <c r="Q112" s="141"/>
      <c r="R112" s="141"/>
      <c r="S112" s="142"/>
      <c r="T112" s="40"/>
      <c r="U112" s="18"/>
      <c r="V112" s="59"/>
      <c r="W112" s="59"/>
      <c r="X112" s="59"/>
    </row>
    <row r="113" spans="1:24" ht="15.6" customHeight="1" thickBot="1" x14ac:dyDescent="0.25">
      <c r="A113" s="134">
        <v>537</v>
      </c>
      <c r="B113" s="61" t="s">
        <v>11</v>
      </c>
      <c r="C113" s="68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3"/>
      <c r="T113" s="64"/>
      <c r="U113" s="3"/>
      <c r="V113" s="59"/>
      <c r="W113" s="59"/>
      <c r="X113" s="59"/>
    </row>
    <row r="114" spans="1:24" ht="15.6" customHeight="1" x14ac:dyDescent="0.2">
      <c r="A114" s="135"/>
      <c r="B114" s="31" t="s">
        <v>5</v>
      </c>
      <c r="C114" s="32"/>
      <c r="D114" s="29">
        <v>0</v>
      </c>
      <c r="E114" s="29">
        <v>0</v>
      </c>
      <c r="F114" s="29">
        <v>0</v>
      </c>
      <c r="G114" s="29">
        <v>2</v>
      </c>
      <c r="H114" s="29">
        <v>11</v>
      </c>
      <c r="I114" s="29">
        <v>3</v>
      </c>
      <c r="J114" s="92">
        <v>4</v>
      </c>
      <c r="K114" s="93">
        <v>11</v>
      </c>
      <c r="L114" s="94">
        <v>0</v>
      </c>
      <c r="M114" s="94">
        <v>0</v>
      </c>
      <c r="N114" s="94">
        <v>3</v>
      </c>
      <c r="O114" s="95">
        <v>0</v>
      </c>
      <c r="P114" s="95">
        <v>14</v>
      </c>
      <c r="Q114" s="96" t="s">
        <v>50</v>
      </c>
      <c r="R114" s="84" t="s">
        <v>50</v>
      </c>
      <c r="S114" s="89" t="s">
        <v>50</v>
      </c>
      <c r="T114" s="37" t="s">
        <v>6</v>
      </c>
      <c r="U114" s="55"/>
      <c r="V114" s="59"/>
      <c r="W114" s="59"/>
      <c r="X114" s="59"/>
    </row>
    <row r="115" spans="1:24" ht="15.6" customHeight="1" x14ac:dyDescent="0.2">
      <c r="A115" s="133">
        <v>15.4</v>
      </c>
      <c r="B115" s="34" t="s">
        <v>7</v>
      </c>
      <c r="C115" s="23">
        <v>7</v>
      </c>
      <c r="D115" s="4">
        <v>12</v>
      </c>
      <c r="E115" s="4">
        <v>12</v>
      </c>
      <c r="F115" s="4">
        <v>3</v>
      </c>
      <c r="G115" s="4">
        <v>2</v>
      </c>
      <c r="H115" s="4">
        <v>4</v>
      </c>
      <c r="I115" s="4">
        <v>4</v>
      </c>
      <c r="J115" s="97">
        <v>1</v>
      </c>
      <c r="K115" s="98">
        <v>3</v>
      </c>
      <c r="L115" s="99">
        <v>0</v>
      </c>
      <c r="M115" s="99">
        <v>0</v>
      </c>
      <c r="N115" s="99">
        <v>0</v>
      </c>
      <c r="O115" s="100">
        <v>0</v>
      </c>
      <c r="P115" s="137"/>
      <c r="Q115" s="101" t="s">
        <v>50</v>
      </c>
      <c r="R115" s="85" t="s">
        <v>50</v>
      </c>
      <c r="S115" s="22"/>
      <c r="T115" s="38">
        <f>SUM(C115:R115)</f>
        <v>48</v>
      </c>
      <c r="U115" s="17"/>
      <c r="V115" s="59"/>
      <c r="W115" s="59"/>
      <c r="X115" s="59"/>
    </row>
    <row r="116" spans="1:24" ht="15.6" customHeight="1" x14ac:dyDescent="0.2">
      <c r="A116" s="150" t="s">
        <v>19</v>
      </c>
      <c r="B116" s="34" t="s">
        <v>8</v>
      </c>
      <c r="C116" s="23">
        <f>C115</f>
        <v>7</v>
      </c>
      <c r="D116" s="5">
        <f t="shared" ref="D116:P116" si="28">C116-D114+D115</f>
        <v>19</v>
      </c>
      <c r="E116" s="5">
        <f t="shared" si="28"/>
        <v>31</v>
      </c>
      <c r="F116" s="5">
        <f t="shared" si="28"/>
        <v>34</v>
      </c>
      <c r="G116" s="5">
        <f t="shared" si="28"/>
        <v>34</v>
      </c>
      <c r="H116" s="5">
        <f t="shared" si="28"/>
        <v>27</v>
      </c>
      <c r="I116" s="5">
        <f t="shared" si="28"/>
        <v>28</v>
      </c>
      <c r="J116" s="102">
        <f t="shared" si="28"/>
        <v>25</v>
      </c>
      <c r="K116" s="103">
        <f t="shared" si="28"/>
        <v>17</v>
      </c>
      <c r="L116" s="104">
        <f t="shared" si="28"/>
        <v>17</v>
      </c>
      <c r="M116" s="104">
        <f t="shared" si="28"/>
        <v>17</v>
      </c>
      <c r="N116" s="104">
        <f t="shared" si="28"/>
        <v>14</v>
      </c>
      <c r="O116" s="105">
        <f t="shared" si="28"/>
        <v>14</v>
      </c>
      <c r="P116" s="105">
        <f t="shared" si="28"/>
        <v>0</v>
      </c>
      <c r="Q116" s="106" t="s">
        <v>50</v>
      </c>
      <c r="R116" s="86" t="s">
        <v>50</v>
      </c>
      <c r="S116" s="88" t="s">
        <v>50</v>
      </c>
      <c r="T116" s="40"/>
      <c r="U116" s="3">
        <f>MAX(C116:S116)</f>
        <v>34</v>
      </c>
      <c r="V116" s="59"/>
      <c r="W116" s="59"/>
      <c r="X116" s="59"/>
    </row>
    <row r="117" spans="1:24" ht="15.6" customHeight="1" x14ac:dyDescent="0.2">
      <c r="A117" s="151"/>
      <c r="B117" s="34" t="s">
        <v>9</v>
      </c>
      <c r="C117" s="136"/>
      <c r="D117" s="137"/>
      <c r="E117" s="137"/>
      <c r="F117" s="6">
        <v>15.46</v>
      </c>
      <c r="G117" s="137"/>
      <c r="H117" s="6">
        <v>15.49</v>
      </c>
      <c r="I117" s="137"/>
      <c r="J117" s="137"/>
      <c r="K117" s="107">
        <v>15.56</v>
      </c>
      <c r="L117" s="137"/>
      <c r="M117" s="137"/>
      <c r="N117" s="108">
        <v>16.010000000000002</v>
      </c>
      <c r="O117" s="137"/>
      <c r="P117" s="138">
        <v>16.04</v>
      </c>
      <c r="Q117" s="137"/>
      <c r="R117" s="137"/>
      <c r="S117" s="139" t="s">
        <v>50</v>
      </c>
      <c r="T117" s="41">
        <v>24</v>
      </c>
      <c r="U117" s="17"/>
      <c r="V117" s="59"/>
      <c r="W117" s="59"/>
      <c r="X117" s="59"/>
    </row>
    <row r="118" spans="1:24" ht="15.6" customHeight="1" x14ac:dyDescent="0.2">
      <c r="A118" s="152"/>
      <c r="B118" s="35" t="s">
        <v>10</v>
      </c>
      <c r="C118" s="140">
        <v>15.4</v>
      </c>
      <c r="D118" s="141"/>
      <c r="E118" s="141"/>
      <c r="F118" s="8">
        <f>F117</f>
        <v>15.46</v>
      </c>
      <c r="G118" s="141"/>
      <c r="H118" s="8">
        <f>H117</f>
        <v>15.49</v>
      </c>
      <c r="I118" s="141"/>
      <c r="J118" s="141"/>
      <c r="K118" s="109">
        <f>K117</f>
        <v>15.56</v>
      </c>
      <c r="L118" s="141"/>
      <c r="M118" s="141"/>
      <c r="N118" s="110">
        <f>N117</f>
        <v>16.010000000000002</v>
      </c>
      <c r="O118" s="137"/>
      <c r="P118" s="137"/>
      <c r="Q118" s="141"/>
      <c r="R118" s="141"/>
      <c r="S118" s="142"/>
      <c r="T118" s="40"/>
      <c r="U118" s="18"/>
      <c r="V118" s="59"/>
      <c r="W118" s="59"/>
      <c r="X118" s="59"/>
    </row>
    <row r="119" spans="1:24" ht="15.6" customHeight="1" thickBot="1" x14ac:dyDescent="0.25">
      <c r="A119" s="134">
        <v>509</v>
      </c>
      <c r="B119" s="61" t="s">
        <v>11</v>
      </c>
      <c r="C119" s="68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3"/>
      <c r="T119" s="64"/>
      <c r="U119" s="3"/>
      <c r="V119" s="59"/>
      <c r="W119" s="59"/>
      <c r="X119" s="59"/>
    </row>
    <row r="120" spans="1:24" ht="15.6" customHeight="1" x14ac:dyDescent="0.2">
      <c r="A120" s="135"/>
      <c r="B120" s="31" t="s">
        <v>5</v>
      </c>
      <c r="C120" s="32"/>
      <c r="D120" s="29">
        <v>0</v>
      </c>
      <c r="E120" s="29">
        <v>1</v>
      </c>
      <c r="F120" s="29">
        <v>1</v>
      </c>
      <c r="G120" s="29">
        <v>1</v>
      </c>
      <c r="H120" s="29">
        <v>5</v>
      </c>
      <c r="I120" s="29">
        <v>2</v>
      </c>
      <c r="J120" s="92">
        <v>3</v>
      </c>
      <c r="K120" s="93">
        <v>7</v>
      </c>
      <c r="L120" s="94">
        <v>3</v>
      </c>
      <c r="M120" s="94">
        <v>0</v>
      </c>
      <c r="N120" s="94">
        <v>4</v>
      </c>
      <c r="O120" s="95">
        <v>1</v>
      </c>
      <c r="P120" s="95">
        <v>3</v>
      </c>
      <c r="Q120" s="96" t="s">
        <v>50</v>
      </c>
      <c r="R120" s="84" t="s">
        <v>50</v>
      </c>
      <c r="S120" s="89" t="s">
        <v>50</v>
      </c>
      <c r="T120" s="37" t="s">
        <v>6</v>
      </c>
      <c r="U120" s="55"/>
      <c r="V120" s="59"/>
      <c r="W120" s="59"/>
      <c r="X120" s="59"/>
    </row>
    <row r="121" spans="1:24" ht="15.6" customHeight="1" x14ac:dyDescent="0.2">
      <c r="A121" s="133">
        <v>16.05</v>
      </c>
      <c r="B121" s="34" t="s">
        <v>7</v>
      </c>
      <c r="C121" s="23">
        <v>6</v>
      </c>
      <c r="D121" s="4">
        <v>4</v>
      </c>
      <c r="E121" s="4">
        <v>4</v>
      </c>
      <c r="F121" s="4">
        <v>2</v>
      </c>
      <c r="G121" s="4">
        <v>1</v>
      </c>
      <c r="H121" s="4">
        <v>4</v>
      </c>
      <c r="I121" s="4">
        <v>4</v>
      </c>
      <c r="J121" s="97">
        <v>3</v>
      </c>
      <c r="K121" s="98">
        <v>3</v>
      </c>
      <c r="L121" s="99">
        <v>0</v>
      </c>
      <c r="M121" s="99">
        <v>0</v>
      </c>
      <c r="N121" s="99">
        <v>0</v>
      </c>
      <c r="O121" s="100">
        <v>0</v>
      </c>
      <c r="P121" s="137"/>
      <c r="Q121" s="101" t="s">
        <v>50</v>
      </c>
      <c r="R121" s="85" t="s">
        <v>50</v>
      </c>
      <c r="S121" s="22"/>
      <c r="T121" s="38">
        <f>SUM(C121:R121)</f>
        <v>31</v>
      </c>
      <c r="U121" s="17"/>
      <c r="V121" s="59"/>
      <c r="W121" s="59"/>
      <c r="X121" s="59"/>
    </row>
    <row r="122" spans="1:24" ht="15.6" customHeight="1" x14ac:dyDescent="0.2">
      <c r="A122" s="150" t="s">
        <v>19</v>
      </c>
      <c r="B122" s="34" t="s">
        <v>8</v>
      </c>
      <c r="C122" s="23">
        <f>C121</f>
        <v>6</v>
      </c>
      <c r="D122" s="5">
        <f t="shared" ref="D122:P122" si="29">C122-D120+D121</f>
        <v>10</v>
      </c>
      <c r="E122" s="5">
        <f t="shared" si="29"/>
        <v>13</v>
      </c>
      <c r="F122" s="5">
        <f t="shared" si="29"/>
        <v>14</v>
      </c>
      <c r="G122" s="5">
        <f t="shared" si="29"/>
        <v>14</v>
      </c>
      <c r="H122" s="5">
        <f t="shared" si="29"/>
        <v>13</v>
      </c>
      <c r="I122" s="5">
        <f t="shared" si="29"/>
        <v>15</v>
      </c>
      <c r="J122" s="102">
        <f t="shared" si="29"/>
        <v>15</v>
      </c>
      <c r="K122" s="103">
        <f t="shared" si="29"/>
        <v>11</v>
      </c>
      <c r="L122" s="104">
        <f t="shared" si="29"/>
        <v>8</v>
      </c>
      <c r="M122" s="104">
        <f t="shared" si="29"/>
        <v>8</v>
      </c>
      <c r="N122" s="104">
        <f t="shared" si="29"/>
        <v>4</v>
      </c>
      <c r="O122" s="105">
        <f t="shared" si="29"/>
        <v>3</v>
      </c>
      <c r="P122" s="105">
        <f t="shared" si="29"/>
        <v>0</v>
      </c>
      <c r="Q122" s="106" t="s">
        <v>50</v>
      </c>
      <c r="R122" s="86" t="s">
        <v>50</v>
      </c>
      <c r="S122" s="88" t="s">
        <v>50</v>
      </c>
      <c r="T122" s="40"/>
      <c r="U122" s="3">
        <f>MAX(C122:S122)</f>
        <v>15</v>
      </c>
      <c r="V122" s="59"/>
      <c r="W122" s="59"/>
      <c r="X122" s="59"/>
    </row>
    <row r="123" spans="1:24" ht="15.6" customHeight="1" x14ac:dyDescent="0.2">
      <c r="A123" s="151"/>
      <c r="B123" s="34" t="s">
        <v>9</v>
      </c>
      <c r="C123" s="136"/>
      <c r="D123" s="137"/>
      <c r="E123" s="137"/>
      <c r="F123" s="6">
        <v>16.11</v>
      </c>
      <c r="G123" s="137"/>
      <c r="H123" s="6">
        <v>16.14</v>
      </c>
      <c r="I123" s="137"/>
      <c r="J123" s="137"/>
      <c r="K123" s="107">
        <v>16.2</v>
      </c>
      <c r="L123" s="137"/>
      <c r="M123" s="137"/>
      <c r="N123" s="108">
        <v>16.25</v>
      </c>
      <c r="O123" s="137"/>
      <c r="P123" s="138">
        <v>16.29</v>
      </c>
      <c r="Q123" s="137"/>
      <c r="R123" s="137"/>
      <c r="S123" s="139" t="s">
        <v>50</v>
      </c>
      <c r="T123" s="41">
        <v>24</v>
      </c>
      <c r="U123" s="17"/>
      <c r="V123" s="59"/>
      <c r="W123" s="59"/>
      <c r="X123" s="59"/>
    </row>
    <row r="124" spans="1:24" ht="15.6" customHeight="1" x14ac:dyDescent="0.2">
      <c r="A124" s="152"/>
      <c r="B124" s="35" t="s">
        <v>10</v>
      </c>
      <c r="C124" s="140">
        <v>16.05</v>
      </c>
      <c r="D124" s="141"/>
      <c r="E124" s="141"/>
      <c r="F124" s="8">
        <f>F123</f>
        <v>16.11</v>
      </c>
      <c r="G124" s="141"/>
      <c r="H124" s="8">
        <f>H123</f>
        <v>16.14</v>
      </c>
      <c r="I124" s="141"/>
      <c r="J124" s="141"/>
      <c r="K124" s="109">
        <f>K123</f>
        <v>16.2</v>
      </c>
      <c r="L124" s="141"/>
      <c r="M124" s="141"/>
      <c r="N124" s="110">
        <f>N123</f>
        <v>16.25</v>
      </c>
      <c r="O124" s="137"/>
      <c r="P124" s="137"/>
      <c r="Q124" s="141"/>
      <c r="R124" s="141"/>
      <c r="S124" s="142"/>
      <c r="T124" s="40"/>
      <c r="U124" s="18"/>
      <c r="V124" s="59"/>
      <c r="W124" s="59"/>
      <c r="X124" s="59"/>
    </row>
    <row r="125" spans="1:24" ht="15.6" customHeight="1" thickBot="1" x14ac:dyDescent="0.25">
      <c r="A125" s="134">
        <v>537</v>
      </c>
      <c r="B125" s="61" t="s">
        <v>11</v>
      </c>
      <c r="C125" s="68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3"/>
      <c r="T125" s="64"/>
      <c r="U125" s="3"/>
      <c r="V125" s="59"/>
      <c r="W125" s="59"/>
      <c r="X125" s="59"/>
    </row>
    <row r="126" spans="1:24" ht="15.6" customHeight="1" x14ac:dyDescent="0.2">
      <c r="A126" s="135"/>
      <c r="B126" s="31" t="s">
        <v>5</v>
      </c>
      <c r="C126" s="32"/>
      <c r="D126" s="29">
        <v>0</v>
      </c>
      <c r="E126" s="29">
        <v>0</v>
      </c>
      <c r="F126" s="29">
        <v>1</v>
      </c>
      <c r="G126" s="29">
        <v>0</v>
      </c>
      <c r="H126" s="29">
        <v>9</v>
      </c>
      <c r="I126" s="29">
        <v>2</v>
      </c>
      <c r="J126" s="92">
        <v>8</v>
      </c>
      <c r="K126" s="93">
        <v>4</v>
      </c>
      <c r="L126" s="94">
        <v>0</v>
      </c>
      <c r="M126" s="94">
        <v>0</v>
      </c>
      <c r="N126" s="94">
        <v>0</v>
      </c>
      <c r="O126" s="95">
        <v>8</v>
      </c>
      <c r="P126" s="95">
        <v>8</v>
      </c>
      <c r="Q126" s="96" t="s">
        <v>50</v>
      </c>
      <c r="R126" s="84" t="s">
        <v>50</v>
      </c>
      <c r="S126" s="89" t="s">
        <v>50</v>
      </c>
      <c r="T126" s="37" t="s">
        <v>6</v>
      </c>
      <c r="U126" s="55"/>
      <c r="V126" s="59"/>
      <c r="W126" s="59"/>
      <c r="X126" s="59"/>
    </row>
    <row r="127" spans="1:24" ht="15.6" customHeight="1" x14ac:dyDescent="0.2">
      <c r="A127" s="133">
        <v>16.440000000000001</v>
      </c>
      <c r="B127" s="34" t="s">
        <v>7</v>
      </c>
      <c r="C127" s="23">
        <v>6</v>
      </c>
      <c r="D127" s="4">
        <v>14</v>
      </c>
      <c r="E127" s="4">
        <v>4</v>
      </c>
      <c r="F127" s="4">
        <v>0</v>
      </c>
      <c r="G127" s="4">
        <v>2</v>
      </c>
      <c r="H127" s="4">
        <v>2</v>
      </c>
      <c r="I127" s="4">
        <v>9</v>
      </c>
      <c r="J127" s="97">
        <v>0</v>
      </c>
      <c r="K127" s="98">
        <v>1</v>
      </c>
      <c r="L127" s="99">
        <v>2</v>
      </c>
      <c r="M127" s="99">
        <v>0</v>
      </c>
      <c r="N127" s="99">
        <v>0</v>
      </c>
      <c r="O127" s="100">
        <v>0</v>
      </c>
      <c r="P127" s="137"/>
      <c r="Q127" s="101" t="s">
        <v>50</v>
      </c>
      <c r="R127" s="85" t="s">
        <v>50</v>
      </c>
      <c r="S127" s="22"/>
      <c r="T127" s="38">
        <f>SUM(C127:R127)</f>
        <v>40</v>
      </c>
      <c r="U127" s="17"/>
      <c r="V127" s="59"/>
      <c r="W127" s="59"/>
      <c r="X127" s="59"/>
    </row>
    <row r="128" spans="1:24" ht="15.6" customHeight="1" x14ac:dyDescent="0.2">
      <c r="A128" s="150" t="s">
        <v>19</v>
      </c>
      <c r="B128" s="34" t="s">
        <v>8</v>
      </c>
      <c r="C128" s="23">
        <f>C127</f>
        <v>6</v>
      </c>
      <c r="D128" s="5">
        <f t="shared" ref="D128:P128" si="30">C128-D126+D127</f>
        <v>20</v>
      </c>
      <c r="E128" s="5">
        <f t="shared" si="30"/>
        <v>24</v>
      </c>
      <c r="F128" s="5">
        <f t="shared" si="30"/>
        <v>23</v>
      </c>
      <c r="G128" s="5">
        <f t="shared" si="30"/>
        <v>25</v>
      </c>
      <c r="H128" s="5">
        <f t="shared" si="30"/>
        <v>18</v>
      </c>
      <c r="I128" s="5">
        <f t="shared" si="30"/>
        <v>25</v>
      </c>
      <c r="J128" s="102">
        <f t="shared" si="30"/>
        <v>17</v>
      </c>
      <c r="K128" s="103">
        <f t="shared" si="30"/>
        <v>14</v>
      </c>
      <c r="L128" s="104">
        <f t="shared" si="30"/>
        <v>16</v>
      </c>
      <c r="M128" s="104">
        <f t="shared" si="30"/>
        <v>16</v>
      </c>
      <c r="N128" s="104">
        <f t="shared" si="30"/>
        <v>16</v>
      </c>
      <c r="O128" s="105">
        <f t="shared" si="30"/>
        <v>8</v>
      </c>
      <c r="P128" s="105">
        <f t="shared" si="30"/>
        <v>0</v>
      </c>
      <c r="Q128" s="106" t="s">
        <v>50</v>
      </c>
      <c r="R128" s="86" t="s">
        <v>50</v>
      </c>
      <c r="S128" s="88" t="s">
        <v>50</v>
      </c>
      <c r="T128" s="40"/>
      <c r="U128" s="3">
        <f>MAX(C128:S128)</f>
        <v>25</v>
      </c>
      <c r="V128" s="59"/>
      <c r="W128" s="59"/>
      <c r="X128" s="59"/>
    </row>
    <row r="129" spans="1:24" ht="15.6" customHeight="1" x14ac:dyDescent="0.2">
      <c r="A129" s="151"/>
      <c r="B129" s="34" t="s">
        <v>9</v>
      </c>
      <c r="C129" s="136"/>
      <c r="D129" s="137"/>
      <c r="E129" s="137"/>
      <c r="F129" s="6">
        <v>16.54</v>
      </c>
      <c r="G129" s="137"/>
      <c r="H129" s="6">
        <v>16.57</v>
      </c>
      <c r="I129" s="137"/>
      <c r="J129" s="137"/>
      <c r="K129" s="107">
        <v>17.04</v>
      </c>
      <c r="L129" s="137"/>
      <c r="M129" s="137"/>
      <c r="N129" s="108">
        <v>17.07</v>
      </c>
      <c r="O129" s="137"/>
      <c r="P129" s="138">
        <v>17.100000000000001</v>
      </c>
      <c r="Q129" s="137"/>
      <c r="R129" s="137"/>
      <c r="S129" s="139" t="s">
        <v>50</v>
      </c>
      <c r="T129" s="41">
        <v>26</v>
      </c>
      <c r="U129" s="17"/>
      <c r="V129" s="59"/>
      <c r="W129" s="59"/>
      <c r="X129" s="59"/>
    </row>
    <row r="130" spans="1:24" ht="15.6" customHeight="1" x14ac:dyDescent="0.2">
      <c r="A130" s="152"/>
      <c r="B130" s="35" t="s">
        <v>10</v>
      </c>
      <c r="C130" s="140">
        <v>16.440000000000001</v>
      </c>
      <c r="D130" s="141"/>
      <c r="E130" s="141"/>
      <c r="F130" s="8">
        <f>F129</f>
        <v>16.54</v>
      </c>
      <c r="G130" s="141"/>
      <c r="H130" s="8">
        <f>H129</f>
        <v>16.57</v>
      </c>
      <c r="I130" s="141"/>
      <c r="J130" s="141"/>
      <c r="K130" s="109">
        <f>K129</f>
        <v>17.04</v>
      </c>
      <c r="L130" s="141"/>
      <c r="M130" s="141"/>
      <c r="N130" s="110">
        <f>N129</f>
        <v>17.07</v>
      </c>
      <c r="O130" s="137"/>
      <c r="P130" s="137"/>
      <c r="Q130" s="141"/>
      <c r="R130" s="141"/>
      <c r="S130" s="142"/>
      <c r="T130" s="40"/>
      <c r="U130" s="18"/>
      <c r="V130" s="59"/>
      <c r="W130" s="59"/>
      <c r="X130" s="59"/>
    </row>
    <row r="131" spans="1:24" ht="15.6" customHeight="1" thickBot="1" x14ac:dyDescent="0.25">
      <c r="A131" s="134">
        <v>509</v>
      </c>
      <c r="B131" s="61" t="s">
        <v>11</v>
      </c>
      <c r="C131" s="68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3"/>
      <c r="T131" s="64"/>
      <c r="U131" s="3"/>
      <c r="V131" s="59"/>
      <c r="W131" s="59"/>
      <c r="X131" s="59"/>
    </row>
    <row r="132" spans="1:24" ht="15.6" customHeight="1" x14ac:dyDescent="0.2">
      <c r="A132" s="135"/>
      <c r="B132" s="31" t="s">
        <v>5</v>
      </c>
      <c r="C132" s="32"/>
      <c r="D132" s="29">
        <v>2</v>
      </c>
      <c r="E132" s="29">
        <v>0</v>
      </c>
      <c r="F132" s="29">
        <v>1</v>
      </c>
      <c r="G132" s="29">
        <v>6</v>
      </c>
      <c r="H132" s="29">
        <v>1</v>
      </c>
      <c r="I132" s="29">
        <v>2</v>
      </c>
      <c r="J132" s="92">
        <v>1</v>
      </c>
      <c r="K132" s="93">
        <v>2</v>
      </c>
      <c r="L132" s="94">
        <v>0</v>
      </c>
      <c r="M132" s="94">
        <v>0</v>
      </c>
      <c r="N132" s="94">
        <v>0</v>
      </c>
      <c r="O132" s="95">
        <v>3</v>
      </c>
      <c r="P132" s="95">
        <v>7</v>
      </c>
      <c r="Q132" s="96" t="s">
        <v>50</v>
      </c>
      <c r="R132" s="84" t="s">
        <v>50</v>
      </c>
      <c r="S132" s="89" t="s">
        <v>50</v>
      </c>
      <c r="T132" s="37" t="s">
        <v>6</v>
      </c>
      <c r="U132" s="55"/>
      <c r="V132" s="59"/>
      <c r="W132" s="59"/>
      <c r="X132" s="59"/>
    </row>
    <row r="133" spans="1:24" ht="15.6" customHeight="1" x14ac:dyDescent="0.2">
      <c r="A133" s="133">
        <v>17.12</v>
      </c>
      <c r="B133" s="34" t="s">
        <v>7</v>
      </c>
      <c r="C133" s="23">
        <v>10</v>
      </c>
      <c r="D133" s="4">
        <v>6</v>
      </c>
      <c r="E133" s="4">
        <v>2</v>
      </c>
      <c r="F133" s="4">
        <v>0</v>
      </c>
      <c r="G133" s="4">
        <v>4</v>
      </c>
      <c r="H133" s="4">
        <v>3</v>
      </c>
      <c r="I133" s="4">
        <v>0</v>
      </c>
      <c r="J133" s="97">
        <v>0</v>
      </c>
      <c r="K133" s="98">
        <v>0</v>
      </c>
      <c r="L133" s="99">
        <v>0</v>
      </c>
      <c r="M133" s="99">
        <v>0</v>
      </c>
      <c r="N133" s="99">
        <v>0</v>
      </c>
      <c r="O133" s="100">
        <v>0</v>
      </c>
      <c r="P133" s="137"/>
      <c r="Q133" s="101" t="s">
        <v>50</v>
      </c>
      <c r="R133" s="85" t="s">
        <v>50</v>
      </c>
      <c r="S133" s="22"/>
      <c r="T133" s="38">
        <f>SUM(C133:R133)</f>
        <v>25</v>
      </c>
      <c r="U133" s="17"/>
      <c r="V133" s="59"/>
      <c r="W133" s="59"/>
      <c r="X133" s="59"/>
    </row>
    <row r="134" spans="1:24" ht="15.6" customHeight="1" x14ac:dyDescent="0.2">
      <c r="A134" s="150" t="s">
        <v>19</v>
      </c>
      <c r="B134" s="34" t="s">
        <v>8</v>
      </c>
      <c r="C134" s="23">
        <f>C133</f>
        <v>10</v>
      </c>
      <c r="D134" s="5">
        <f t="shared" ref="D134:P134" si="31">C134-D132+D133</f>
        <v>14</v>
      </c>
      <c r="E134" s="5">
        <f t="shared" si="31"/>
        <v>16</v>
      </c>
      <c r="F134" s="5">
        <f t="shared" si="31"/>
        <v>15</v>
      </c>
      <c r="G134" s="5">
        <f t="shared" si="31"/>
        <v>13</v>
      </c>
      <c r="H134" s="5">
        <f t="shared" si="31"/>
        <v>15</v>
      </c>
      <c r="I134" s="5">
        <f t="shared" si="31"/>
        <v>13</v>
      </c>
      <c r="J134" s="102">
        <f t="shared" si="31"/>
        <v>12</v>
      </c>
      <c r="K134" s="103">
        <f t="shared" si="31"/>
        <v>10</v>
      </c>
      <c r="L134" s="104">
        <f t="shared" si="31"/>
        <v>10</v>
      </c>
      <c r="M134" s="104">
        <f t="shared" si="31"/>
        <v>10</v>
      </c>
      <c r="N134" s="104">
        <f t="shared" si="31"/>
        <v>10</v>
      </c>
      <c r="O134" s="105">
        <f t="shared" si="31"/>
        <v>7</v>
      </c>
      <c r="P134" s="105">
        <f t="shared" si="31"/>
        <v>0</v>
      </c>
      <c r="Q134" s="106" t="s">
        <v>50</v>
      </c>
      <c r="R134" s="86" t="s">
        <v>50</v>
      </c>
      <c r="S134" s="88" t="s">
        <v>50</v>
      </c>
      <c r="T134" s="40"/>
      <c r="U134" s="3">
        <f>MAX(C134:S134)</f>
        <v>16</v>
      </c>
      <c r="V134" s="59"/>
      <c r="W134" s="59"/>
      <c r="X134" s="59"/>
    </row>
    <row r="135" spans="1:24" ht="15.6" customHeight="1" x14ac:dyDescent="0.2">
      <c r="A135" s="151"/>
      <c r="B135" s="34" t="s">
        <v>9</v>
      </c>
      <c r="C135" s="136"/>
      <c r="D135" s="137"/>
      <c r="E135" s="137"/>
      <c r="F135" s="6">
        <v>17.16</v>
      </c>
      <c r="G135" s="137"/>
      <c r="H135" s="6">
        <v>17.21</v>
      </c>
      <c r="I135" s="137"/>
      <c r="J135" s="137"/>
      <c r="K135" s="107">
        <v>17.27</v>
      </c>
      <c r="L135" s="137"/>
      <c r="M135" s="137"/>
      <c r="N135" s="108">
        <v>17.329999999999998</v>
      </c>
      <c r="O135" s="137"/>
      <c r="P135" s="138">
        <v>17.36</v>
      </c>
      <c r="Q135" s="137"/>
      <c r="R135" s="137"/>
      <c r="S135" s="139" t="s">
        <v>50</v>
      </c>
      <c r="T135" s="41">
        <v>24</v>
      </c>
      <c r="U135" s="17"/>
      <c r="V135" s="59"/>
      <c r="W135" s="59"/>
      <c r="X135" s="59"/>
    </row>
    <row r="136" spans="1:24" ht="15.6" customHeight="1" x14ac:dyDescent="0.2">
      <c r="A136" s="152"/>
      <c r="B136" s="35" t="s">
        <v>10</v>
      </c>
      <c r="C136" s="140">
        <v>17.12</v>
      </c>
      <c r="D136" s="141"/>
      <c r="E136" s="141"/>
      <c r="F136" s="8">
        <f>F135</f>
        <v>17.16</v>
      </c>
      <c r="G136" s="141"/>
      <c r="H136" s="8">
        <f>H135</f>
        <v>17.21</v>
      </c>
      <c r="I136" s="141"/>
      <c r="J136" s="141"/>
      <c r="K136" s="109">
        <f>K135</f>
        <v>17.27</v>
      </c>
      <c r="L136" s="141"/>
      <c r="M136" s="141"/>
      <c r="N136" s="110">
        <f>N135</f>
        <v>17.329999999999998</v>
      </c>
      <c r="O136" s="137"/>
      <c r="P136" s="137"/>
      <c r="Q136" s="141"/>
      <c r="R136" s="141"/>
      <c r="S136" s="142"/>
      <c r="T136" s="40"/>
      <c r="U136" s="18"/>
      <c r="V136" s="59"/>
      <c r="W136" s="59"/>
      <c r="X136" s="59"/>
    </row>
    <row r="137" spans="1:24" ht="15.6" customHeight="1" thickBot="1" x14ac:dyDescent="0.25">
      <c r="A137" s="134">
        <v>537</v>
      </c>
      <c r="B137" s="61" t="s">
        <v>11</v>
      </c>
      <c r="C137" s="68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3"/>
      <c r="T137" s="64"/>
      <c r="U137" s="3"/>
      <c r="V137" s="59"/>
      <c r="W137" s="59"/>
      <c r="X137" s="59"/>
    </row>
    <row r="138" spans="1:24" ht="15.6" customHeight="1" x14ac:dyDescent="0.2">
      <c r="A138" s="135"/>
      <c r="B138" s="31" t="s">
        <v>5</v>
      </c>
      <c r="C138" s="32"/>
      <c r="D138" s="29">
        <v>0</v>
      </c>
      <c r="E138" s="29">
        <v>0</v>
      </c>
      <c r="F138" s="29">
        <v>0</v>
      </c>
      <c r="G138" s="29">
        <v>5</v>
      </c>
      <c r="H138" s="29">
        <v>11</v>
      </c>
      <c r="I138" s="29">
        <v>3</v>
      </c>
      <c r="J138" s="92">
        <v>2</v>
      </c>
      <c r="K138" s="93">
        <v>4</v>
      </c>
      <c r="L138" s="94">
        <v>0</v>
      </c>
      <c r="M138" s="94">
        <v>1</v>
      </c>
      <c r="N138" s="94">
        <v>0</v>
      </c>
      <c r="O138" s="95">
        <v>3</v>
      </c>
      <c r="P138" s="95">
        <v>7</v>
      </c>
      <c r="Q138" s="96" t="s">
        <v>50</v>
      </c>
      <c r="R138" s="84" t="s">
        <v>50</v>
      </c>
      <c r="S138" s="89" t="s">
        <v>50</v>
      </c>
      <c r="T138" s="37" t="s">
        <v>6</v>
      </c>
      <c r="U138" s="55"/>
      <c r="V138" s="59"/>
      <c r="W138" s="59"/>
      <c r="X138" s="59"/>
    </row>
    <row r="139" spans="1:24" ht="15.6" customHeight="1" x14ac:dyDescent="0.2">
      <c r="A139" s="133">
        <v>17.46</v>
      </c>
      <c r="B139" s="34" t="s">
        <v>7</v>
      </c>
      <c r="C139" s="23">
        <v>11</v>
      </c>
      <c r="D139" s="4">
        <v>5</v>
      </c>
      <c r="E139" s="4">
        <v>1</v>
      </c>
      <c r="F139" s="4">
        <v>5</v>
      </c>
      <c r="G139" s="4">
        <v>3</v>
      </c>
      <c r="H139" s="4">
        <v>4</v>
      </c>
      <c r="I139" s="4">
        <v>3</v>
      </c>
      <c r="J139" s="97">
        <v>0</v>
      </c>
      <c r="K139" s="98">
        <v>4</v>
      </c>
      <c r="L139" s="99">
        <v>0</v>
      </c>
      <c r="M139" s="99">
        <v>0</v>
      </c>
      <c r="N139" s="99">
        <v>0</v>
      </c>
      <c r="O139" s="100">
        <v>0</v>
      </c>
      <c r="P139" s="137"/>
      <c r="Q139" s="101" t="s">
        <v>50</v>
      </c>
      <c r="R139" s="85" t="s">
        <v>50</v>
      </c>
      <c r="S139" s="22"/>
      <c r="T139" s="38">
        <f>SUM(C139:R139)</f>
        <v>36</v>
      </c>
      <c r="U139" s="17"/>
      <c r="V139" s="59"/>
      <c r="W139" s="59"/>
      <c r="X139" s="59"/>
    </row>
    <row r="140" spans="1:24" ht="15.6" customHeight="1" x14ac:dyDescent="0.2">
      <c r="A140" s="150" t="s">
        <v>19</v>
      </c>
      <c r="B140" s="34" t="s">
        <v>8</v>
      </c>
      <c r="C140" s="23">
        <f>C139</f>
        <v>11</v>
      </c>
      <c r="D140" s="5">
        <f t="shared" ref="D140:P140" si="32">C140-D138+D139</f>
        <v>16</v>
      </c>
      <c r="E140" s="5">
        <f t="shared" si="32"/>
        <v>17</v>
      </c>
      <c r="F140" s="5">
        <f t="shared" si="32"/>
        <v>22</v>
      </c>
      <c r="G140" s="5">
        <f t="shared" si="32"/>
        <v>20</v>
      </c>
      <c r="H140" s="5">
        <f t="shared" si="32"/>
        <v>13</v>
      </c>
      <c r="I140" s="5">
        <f t="shared" si="32"/>
        <v>13</v>
      </c>
      <c r="J140" s="102">
        <f t="shared" si="32"/>
        <v>11</v>
      </c>
      <c r="K140" s="103">
        <f t="shared" si="32"/>
        <v>11</v>
      </c>
      <c r="L140" s="104">
        <f t="shared" si="32"/>
        <v>11</v>
      </c>
      <c r="M140" s="104">
        <f t="shared" si="32"/>
        <v>10</v>
      </c>
      <c r="N140" s="104">
        <f t="shared" si="32"/>
        <v>10</v>
      </c>
      <c r="O140" s="105">
        <f t="shared" si="32"/>
        <v>7</v>
      </c>
      <c r="P140" s="105">
        <f t="shared" si="32"/>
        <v>0</v>
      </c>
      <c r="Q140" s="106" t="s">
        <v>50</v>
      </c>
      <c r="R140" s="86" t="s">
        <v>50</v>
      </c>
      <c r="S140" s="88" t="s">
        <v>50</v>
      </c>
      <c r="T140" s="40"/>
      <c r="U140" s="3">
        <f>MAX(C140:S140)</f>
        <v>22</v>
      </c>
      <c r="V140" s="59"/>
      <c r="W140" s="59"/>
      <c r="X140" s="59"/>
    </row>
    <row r="141" spans="1:24" ht="15.6" customHeight="1" x14ac:dyDescent="0.2">
      <c r="A141" s="151"/>
      <c r="B141" s="34" t="s">
        <v>9</v>
      </c>
      <c r="C141" s="136"/>
      <c r="D141" s="137"/>
      <c r="E141" s="137"/>
      <c r="F141" s="6">
        <v>17.55</v>
      </c>
      <c r="G141" s="137"/>
      <c r="H141" s="6">
        <v>17.59</v>
      </c>
      <c r="I141" s="137"/>
      <c r="J141" s="137"/>
      <c r="K141" s="107">
        <v>18.02</v>
      </c>
      <c r="L141" s="137"/>
      <c r="M141" s="137"/>
      <c r="N141" s="108">
        <v>18.07</v>
      </c>
      <c r="O141" s="137"/>
      <c r="P141" s="138">
        <v>18.12</v>
      </c>
      <c r="Q141" s="137"/>
      <c r="R141" s="137"/>
      <c r="S141" s="139" t="s">
        <v>50</v>
      </c>
      <c r="T141" s="41">
        <v>26</v>
      </c>
      <c r="U141" s="17"/>
      <c r="V141" s="59"/>
      <c r="W141" s="59"/>
      <c r="X141" s="59"/>
    </row>
    <row r="142" spans="1:24" ht="15.6" customHeight="1" x14ac:dyDescent="0.2">
      <c r="A142" s="152"/>
      <c r="B142" s="35" t="s">
        <v>10</v>
      </c>
      <c r="C142" s="140">
        <v>17.46</v>
      </c>
      <c r="D142" s="141"/>
      <c r="E142" s="141"/>
      <c r="F142" s="8">
        <f>F141</f>
        <v>17.55</v>
      </c>
      <c r="G142" s="141"/>
      <c r="H142" s="8">
        <f>H141</f>
        <v>17.59</v>
      </c>
      <c r="I142" s="141"/>
      <c r="J142" s="141"/>
      <c r="K142" s="109">
        <v>18.04</v>
      </c>
      <c r="L142" s="141"/>
      <c r="M142" s="141"/>
      <c r="N142" s="110">
        <v>18.079999999999998</v>
      </c>
      <c r="O142" s="137"/>
      <c r="P142" s="137"/>
      <c r="Q142" s="141"/>
      <c r="R142" s="141"/>
      <c r="S142" s="142"/>
      <c r="T142" s="40"/>
      <c r="U142" s="18"/>
      <c r="V142" s="59"/>
      <c r="W142" s="59"/>
      <c r="X142" s="59"/>
    </row>
    <row r="143" spans="1:24" ht="15.6" customHeight="1" thickBot="1" x14ac:dyDescent="0.25">
      <c r="A143" s="134">
        <v>509</v>
      </c>
      <c r="B143" s="61" t="s">
        <v>11</v>
      </c>
      <c r="C143" s="68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3"/>
      <c r="T143" s="64"/>
      <c r="U143" s="3"/>
      <c r="V143" s="59"/>
      <c r="W143" s="59"/>
      <c r="X143" s="59"/>
    </row>
    <row r="144" spans="1:24" ht="15.6" customHeight="1" x14ac:dyDescent="0.2">
      <c r="A144" s="135"/>
      <c r="B144" s="31" t="s">
        <v>5</v>
      </c>
      <c r="C144" s="32"/>
      <c r="D144" s="29">
        <v>0</v>
      </c>
      <c r="E144" s="29">
        <v>0</v>
      </c>
      <c r="F144" s="29">
        <v>1</v>
      </c>
      <c r="G144" s="29">
        <v>4</v>
      </c>
      <c r="H144" s="29">
        <v>6</v>
      </c>
      <c r="I144" s="29">
        <v>7</v>
      </c>
      <c r="J144" s="92">
        <v>7</v>
      </c>
      <c r="K144" s="93">
        <v>3</v>
      </c>
      <c r="L144" s="94">
        <v>0</v>
      </c>
      <c r="M144" s="94">
        <v>0</v>
      </c>
      <c r="N144" s="94">
        <v>0</v>
      </c>
      <c r="O144" s="95">
        <v>0</v>
      </c>
      <c r="P144" s="95">
        <v>7</v>
      </c>
      <c r="Q144" s="96" t="s">
        <v>50</v>
      </c>
      <c r="R144" s="84" t="s">
        <v>50</v>
      </c>
      <c r="S144" s="89" t="s">
        <v>50</v>
      </c>
      <c r="T144" s="37" t="s">
        <v>6</v>
      </c>
      <c r="U144" s="55"/>
      <c r="V144" s="59"/>
      <c r="W144" s="59"/>
      <c r="X144" s="59"/>
    </row>
    <row r="145" spans="1:24" ht="15.6" customHeight="1" x14ac:dyDescent="0.2">
      <c r="A145" s="133">
        <v>18.27</v>
      </c>
      <c r="B145" s="34" t="s">
        <v>7</v>
      </c>
      <c r="C145" s="23">
        <v>7</v>
      </c>
      <c r="D145" s="4">
        <v>7</v>
      </c>
      <c r="E145" s="4">
        <v>2</v>
      </c>
      <c r="F145" s="4">
        <v>8</v>
      </c>
      <c r="G145" s="4">
        <v>7</v>
      </c>
      <c r="H145" s="4">
        <v>1</v>
      </c>
      <c r="I145" s="4">
        <v>1</v>
      </c>
      <c r="J145" s="97">
        <v>0</v>
      </c>
      <c r="K145" s="98">
        <v>2</v>
      </c>
      <c r="L145" s="99">
        <v>0</v>
      </c>
      <c r="M145" s="99">
        <v>0</v>
      </c>
      <c r="N145" s="99">
        <v>0</v>
      </c>
      <c r="O145" s="100">
        <v>0</v>
      </c>
      <c r="P145" s="137"/>
      <c r="Q145" s="101" t="s">
        <v>50</v>
      </c>
      <c r="R145" s="85" t="s">
        <v>50</v>
      </c>
      <c r="S145" s="22"/>
      <c r="T145" s="38">
        <f>SUM(C145:R145)</f>
        <v>35</v>
      </c>
      <c r="U145" s="17"/>
      <c r="V145" s="59"/>
      <c r="W145" s="59"/>
      <c r="X145" s="59"/>
    </row>
    <row r="146" spans="1:24" ht="15.6" customHeight="1" x14ac:dyDescent="0.2">
      <c r="A146" s="150" t="s">
        <v>19</v>
      </c>
      <c r="B146" s="34" t="s">
        <v>8</v>
      </c>
      <c r="C146" s="23">
        <f>C145</f>
        <v>7</v>
      </c>
      <c r="D146" s="5">
        <f t="shared" ref="D146:P146" si="33">C146-D144+D145</f>
        <v>14</v>
      </c>
      <c r="E146" s="5">
        <f t="shared" si="33"/>
        <v>16</v>
      </c>
      <c r="F146" s="5">
        <f t="shared" si="33"/>
        <v>23</v>
      </c>
      <c r="G146" s="5">
        <f t="shared" si="33"/>
        <v>26</v>
      </c>
      <c r="H146" s="5">
        <f t="shared" si="33"/>
        <v>21</v>
      </c>
      <c r="I146" s="5">
        <f t="shared" si="33"/>
        <v>15</v>
      </c>
      <c r="J146" s="102">
        <f t="shared" si="33"/>
        <v>8</v>
      </c>
      <c r="K146" s="103">
        <f t="shared" si="33"/>
        <v>7</v>
      </c>
      <c r="L146" s="104">
        <f t="shared" si="33"/>
        <v>7</v>
      </c>
      <c r="M146" s="104">
        <f t="shared" si="33"/>
        <v>7</v>
      </c>
      <c r="N146" s="104">
        <f t="shared" si="33"/>
        <v>7</v>
      </c>
      <c r="O146" s="105">
        <f t="shared" si="33"/>
        <v>7</v>
      </c>
      <c r="P146" s="105">
        <f t="shared" si="33"/>
        <v>0</v>
      </c>
      <c r="Q146" s="106" t="s">
        <v>50</v>
      </c>
      <c r="R146" s="86" t="s">
        <v>50</v>
      </c>
      <c r="S146" s="88" t="s">
        <v>50</v>
      </c>
      <c r="T146" s="40"/>
      <c r="U146" s="3">
        <f>MAX(C146:S146)</f>
        <v>26</v>
      </c>
      <c r="V146" s="59"/>
      <c r="W146" s="59"/>
      <c r="X146" s="59"/>
    </row>
    <row r="147" spans="1:24" ht="15.6" customHeight="1" x14ac:dyDescent="0.2">
      <c r="A147" s="151"/>
      <c r="B147" s="34" t="s">
        <v>9</v>
      </c>
      <c r="C147" s="136"/>
      <c r="D147" s="137"/>
      <c r="E147" s="137"/>
      <c r="F147" s="6">
        <v>18.32</v>
      </c>
      <c r="G147" s="137"/>
      <c r="H147" s="6">
        <v>18.36</v>
      </c>
      <c r="I147" s="137"/>
      <c r="J147" s="137"/>
      <c r="K147" s="107">
        <v>18.43</v>
      </c>
      <c r="L147" s="137"/>
      <c r="M147" s="137"/>
      <c r="N147" s="108">
        <v>18.46</v>
      </c>
      <c r="O147" s="137"/>
      <c r="P147" s="138">
        <v>18.510000000000002</v>
      </c>
      <c r="Q147" s="137"/>
      <c r="R147" s="137"/>
      <c r="S147" s="139" t="s">
        <v>50</v>
      </c>
      <c r="T147" s="41">
        <v>24</v>
      </c>
      <c r="U147" s="17"/>
      <c r="V147" s="59"/>
      <c r="W147" s="59"/>
      <c r="X147" s="59"/>
    </row>
    <row r="148" spans="1:24" ht="15.6" customHeight="1" x14ac:dyDescent="0.2">
      <c r="A148" s="152"/>
      <c r="B148" s="35" t="s">
        <v>10</v>
      </c>
      <c r="C148" s="140">
        <v>18.27</v>
      </c>
      <c r="D148" s="141"/>
      <c r="E148" s="141"/>
      <c r="F148" s="8">
        <f>F147</f>
        <v>18.32</v>
      </c>
      <c r="G148" s="141"/>
      <c r="H148" s="8">
        <f>H147</f>
        <v>18.36</v>
      </c>
      <c r="I148" s="141"/>
      <c r="J148" s="141"/>
      <c r="K148" s="109">
        <f>K147</f>
        <v>18.43</v>
      </c>
      <c r="L148" s="141"/>
      <c r="M148" s="141"/>
      <c r="N148" s="110">
        <f>N147</f>
        <v>18.46</v>
      </c>
      <c r="O148" s="137"/>
      <c r="P148" s="137"/>
      <c r="Q148" s="141"/>
      <c r="R148" s="141"/>
      <c r="S148" s="142"/>
      <c r="T148" s="40"/>
      <c r="U148" s="18"/>
      <c r="V148" s="59"/>
      <c r="W148" s="59"/>
      <c r="X148" s="59"/>
    </row>
    <row r="149" spans="1:24" ht="15.6" customHeight="1" thickBot="1" x14ac:dyDescent="0.25">
      <c r="A149" s="134">
        <v>537</v>
      </c>
      <c r="B149" s="61" t="s">
        <v>11</v>
      </c>
      <c r="C149" s="68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3"/>
      <c r="T149" s="64"/>
      <c r="U149" s="3"/>
      <c r="V149" s="59"/>
      <c r="W149" s="59"/>
      <c r="X149" s="59"/>
    </row>
    <row r="150" spans="1:24" ht="15.6" customHeight="1" x14ac:dyDescent="0.2">
      <c r="A150" s="135"/>
      <c r="B150" s="31" t="s">
        <v>5</v>
      </c>
      <c r="C150" s="32"/>
      <c r="D150" s="29">
        <v>0</v>
      </c>
      <c r="E150" s="29">
        <v>0</v>
      </c>
      <c r="F150" s="29">
        <v>1</v>
      </c>
      <c r="G150" s="29">
        <v>2</v>
      </c>
      <c r="H150" s="29">
        <v>0</v>
      </c>
      <c r="I150" s="29">
        <v>1</v>
      </c>
      <c r="J150" s="92">
        <v>1</v>
      </c>
      <c r="K150" s="93">
        <v>2</v>
      </c>
      <c r="L150" s="94">
        <v>1</v>
      </c>
      <c r="M150" s="94">
        <v>0</v>
      </c>
      <c r="N150" s="94">
        <v>2</v>
      </c>
      <c r="O150" s="95">
        <v>2</v>
      </c>
      <c r="P150" s="95">
        <v>9</v>
      </c>
      <c r="Q150" s="96" t="s">
        <v>50</v>
      </c>
      <c r="R150" s="84" t="s">
        <v>50</v>
      </c>
      <c r="S150" s="89" t="s">
        <v>50</v>
      </c>
      <c r="T150" s="37" t="s">
        <v>6</v>
      </c>
      <c r="U150" s="55"/>
      <c r="V150" s="59"/>
      <c r="W150" s="59"/>
      <c r="X150" s="59"/>
    </row>
    <row r="151" spans="1:24" ht="15.6" customHeight="1" x14ac:dyDescent="0.2">
      <c r="A151" s="133">
        <v>19</v>
      </c>
      <c r="B151" s="34" t="s">
        <v>7</v>
      </c>
      <c r="C151" s="23">
        <v>4</v>
      </c>
      <c r="D151" s="4">
        <v>4</v>
      </c>
      <c r="E151" s="4">
        <v>0</v>
      </c>
      <c r="F151" s="4">
        <v>4</v>
      </c>
      <c r="G151" s="4">
        <v>3</v>
      </c>
      <c r="H151" s="4">
        <v>0</v>
      </c>
      <c r="I151" s="4">
        <v>4</v>
      </c>
      <c r="J151" s="97">
        <v>1</v>
      </c>
      <c r="K151" s="98">
        <v>1</v>
      </c>
      <c r="L151" s="99">
        <v>0</v>
      </c>
      <c r="M151" s="99">
        <v>0</v>
      </c>
      <c r="N151" s="99">
        <v>0</v>
      </c>
      <c r="O151" s="100">
        <v>0</v>
      </c>
      <c r="P151" s="137"/>
      <c r="Q151" s="101" t="s">
        <v>50</v>
      </c>
      <c r="R151" s="85" t="s">
        <v>50</v>
      </c>
      <c r="S151" s="22"/>
      <c r="T151" s="38">
        <f>SUM(C151:R151)</f>
        <v>21</v>
      </c>
      <c r="U151" s="17"/>
      <c r="V151" s="59"/>
      <c r="W151" s="59"/>
      <c r="X151" s="59"/>
    </row>
    <row r="152" spans="1:24" ht="15.6" customHeight="1" x14ac:dyDescent="0.2">
      <c r="A152" s="150" t="s">
        <v>19</v>
      </c>
      <c r="B152" s="34" t="s">
        <v>8</v>
      </c>
      <c r="C152" s="23">
        <f>C151</f>
        <v>4</v>
      </c>
      <c r="D152" s="5">
        <f t="shared" ref="D152:P152" si="34">C152-D150+D151</f>
        <v>8</v>
      </c>
      <c r="E152" s="5">
        <f t="shared" si="34"/>
        <v>8</v>
      </c>
      <c r="F152" s="5">
        <f t="shared" si="34"/>
        <v>11</v>
      </c>
      <c r="G152" s="5">
        <f t="shared" si="34"/>
        <v>12</v>
      </c>
      <c r="H152" s="5">
        <f t="shared" si="34"/>
        <v>12</v>
      </c>
      <c r="I152" s="5">
        <f t="shared" si="34"/>
        <v>15</v>
      </c>
      <c r="J152" s="102">
        <f t="shared" si="34"/>
        <v>15</v>
      </c>
      <c r="K152" s="103">
        <f t="shared" si="34"/>
        <v>14</v>
      </c>
      <c r="L152" s="104">
        <f t="shared" si="34"/>
        <v>13</v>
      </c>
      <c r="M152" s="104">
        <f t="shared" si="34"/>
        <v>13</v>
      </c>
      <c r="N152" s="104">
        <f t="shared" si="34"/>
        <v>11</v>
      </c>
      <c r="O152" s="105">
        <f t="shared" si="34"/>
        <v>9</v>
      </c>
      <c r="P152" s="105">
        <f t="shared" si="34"/>
        <v>0</v>
      </c>
      <c r="Q152" s="106" t="s">
        <v>50</v>
      </c>
      <c r="R152" s="86" t="s">
        <v>50</v>
      </c>
      <c r="S152" s="88" t="s">
        <v>50</v>
      </c>
      <c r="T152" s="40"/>
      <c r="U152" s="3">
        <f>MAX(C152:S152)</f>
        <v>15</v>
      </c>
      <c r="V152" s="59"/>
      <c r="W152" s="59"/>
      <c r="X152" s="59"/>
    </row>
    <row r="153" spans="1:24" ht="15.6" customHeight="1" x14ac:dyDescent="0.2">
      <c r="A153" s="151"/>
      <c r="B153" s="34" t="s">
        <v>9</v>
      </c>
      <c r="C153" s="136"/>
      <c r="D153" s="137"/>
      <c r="E153" s="137"/>
      <c r="F153" s="6">
        <v>19.059999999999999</v>
      </c>
      <c r="G153" s="137"/>
      <c r="H153" s="6">
        <v>19.09</v>
      </c>
      <c r="I153" s="137"/>
      <c r="J153" s="137"/>
      <c r="K153" s="107">
        <v>19.2</v>
      </c>
      <c r="L153" s="137"/>
      <c r="M153" s="137"/>
      <c r="N153" s="108">
        <v>19.21</v>
      </c>
      <c r="O153" s="137"/>
      <c r="P153" s="138">
        <v>19.27</v>
      </c>
      <c r="Q153" s="137"/>
      <c r="R153" s="137"/>
      <c r="S153" s="139" t="s">
        <v>50</v>
      </c>
      <c r="T153" s="41">
        <v>27</v>
      </c>
      <c r="U153" s="17"/>
      <c r="V153" s="59"/>
      <c r="W153" s="59"/>
      <c r="X153" s="59"/>
    </row>
    <row r="154" spans="1:24" ht="15.6" customHeight="1" x14ac:dyDescent="0.2">
      <c r="A154" s="152"/>
      <c r="B154" s="35" t="s">
        <v>10</v>
      </c>
      <c r="C154" s="140">
        <v>19</v>
      </c>
      <c r="D154" s="141"/>
      <c r="E154" s="141"/>
      <c r="F154" s="8">
        <f>F153</f>
        <v>19.059999999999999</v>
      </c>
      <c r="G154" s="141"/>
      <c r="H154" s="8">
        <v>19.13</v>
      </c>
      <c r="I154" s="141"/>
      <c r="J154" s="141"/>
      <c r="K154" s="109">
        <f>K153</f>
        <v>19.2</v>
      </c>
      <c r="L154" s="141"/>
      <c r="M154" s="141"/>
      <c r="N154" s="110">
        <v>19.239999999999998</v>
      </c>
      <c r="O154" s="137"/>
      <c r="P154" s="137"/>
      <c r="Q154" s="141"/>
      <c r="R154" s="141"/>
      <c r="S154" s="142"/>
      <c r="T154" s="40"/>
      <c r="U154" s="18"/>
      <c r="V154" s="59"/>
      <c r="W154" s="59"/>
      <c r="X154" s="59"/>
    </row>
    <row r="155" spans="1:24" ht="15.6" customHeight="1" thickBot="1" x14ac:dyDescent="0.25">
      <c r="A155" s="134">
        <v>509</v>
      </c>
      <c r="B155" s="61" t="s">
        <v>11</v>
      </c>
      <c r="C155" s="68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3"/>
      <c r="T155" s="64"/>
      <c r="U155" s="3"/>
      <c r="V155" s="59"/>
      <c r="W155" s="59"/>
      <c r="X155" s="59"/>
    </row>
    <row r="156" spans="1:24" ht="15.6" customHeight="1" x14ac:dyDescent="0.2">
      <c r="A156" s="135"/>
      <c r="B156" s="31" t="s">
        <v>5</v>
      </c>
      <c r="C156" s="32"/>
      <c r="D156" s="29">
        <v>0</v>
      </c>
      <c r="E156" s="29">
        <v>0</v>
      </c>
      <c r="F156" s="29">
        <v>0</v>
      </c>
      <c r="G156" s="29">
        <v>2</v>
      </c>
      <c r="H156" s="29">
        <v>2</v>
      </c>
      <c r="I156" s="29">
        <v>2</v>
      </c>
      <c r="J156" s="92">
        <v>2</v>
      </c>
      <c r="K156" s="93">
        <v>0</v>
      </c>
      <c r="L156" s="94">
        <v>0</v>
      </c>
      <c r="M156" s="94">
        <v>0</v>
      </c>
      <c r="N156" s="94">
        <v>1</v>
      </c>
      <c r="O156" s="95">
        <v>3</v>
      </c>
      <c r="P156" s="95">
        <v>1</v>
      </c>
      <c r="Q156" s="96" t="s">
        <v>50</v>
      </c>
      <c r="R156" s="84" t="s">
        <v>50</v>
      </c>
      <c r="S156" s="89" t="s">
        <v>50</v>
      </c>
      <c r="T156" s="37" t="s">
        <v>6</v>
      </c>
      <c r="U156" s="55"/>
      <c r="V156" s="59"/>
      <c r="W156" s="59"/>
      <c r="X156" s="59"/>
    </row>
    <row r="157" spans="1:24" ht="15.6" customHeight="1" x14ac:dyDescent="0.2">
      <c r="A157" s="133">
        <v>19.32</v>
      </c>
      <c r="B157" s="34" t="s">
        <v>7</v>
      </c>
      <c r="C157" s="23">
        <v>2</v>
      </c>
      <c r="D157" s="4">
        <v>6</v>
      </c>
      <c r="E157" s="4">
        <v>0</v>
      </c>
      <c r="F157" s="4">
        <v>0</v>
      </c>
      <c r="G157" s="4">
        <v>0</v>
      </c>
      <c r="H157" s="4">
        <v>1</v>
      </c>
      <c r="I157" s="4">
        <v>0</v>
      </c>
      <c r="J157" s="97">
        <v>0</v>
      </c>
      <c r="K157" s="98">
        <v>4</v>
      </c>
      <c r="L157" s="99">
        <v>0</v>
      </c>
      <c r="M157" s="99">
        <v>0</v>
      </c>
      <c r="N157" s="99">
        <v>0</v>
      </c>
      <c r="O157" s="100">
        <v>0</v>
      </c>
      <c r="P157" s="137"/>
      <c r="Q157" s="101" t="s">
        <v>50</v>
      </c>
      <c r="R157" s="85" t="s">
        <v>50</v>
      </c>
      <c r="S157" s="22"/>
      <c r="T157" s="38">
        <f>SUM(C157:R157)</f>
        <v>13</v>
      </c>
      <c r="U157" s="17"/>
      <c r="V157" s="59"/>
      <c r="W157" s="59"/>
      <c r="X157" s="59"/>
    </row>
    <row r="158" spans="1:24" ht="15.6" customHeight="1" x14ac:dyDescent="0.2">
      <c r="A158" s="150" t="s">
        <v>19</v>
      </c>
      <c r="B158" s="34" t="s">
        <v>8</v>
      </c>
      <c r="C158" s="23">
        <f>C157</f>
        <v>2</v>
      </c>
      <c r="D158" s="5">
        <f t="shared" ref="D158:P158" si="35">C158-D156+D157</f>
        <v>8</v>
      </c>
      <c r="E158" s="5">
        <f t="shared" si="35"/>
        <v>8</v>
      </c>
      <c r="F158" s="5">
        <f t="shared" si="35"/>
        <v>8</v>
      </c>
      <c r="G158" s="5">
        <f t="shared" si="35"/>
        <v>6</v>
      </c>
      <c r="H158" s="5">
        <f t="shared" si="35"/>
        <v>5</v>
      </c>
      <c r="I158" s="5">
        <f t="shared" si="35"/>
        <v>3</v>
      </c>
      <c r="J158" s="102">
        <f t="shared" si="35"/>
        <v>1</v>
      </c>
      <c r="K158" s="103">
        <f t="shared" si="35"/>
        <v>5</v>
      </c>
      <c r="L158" s="104">
        <f t="shared" si="35"/>
        <v>5</v>
      </c>
      <c r="M158" s="104">
        <f t="shared" si="35"/>
        <v>5</v>
      </c>
      <c r="N158" s="104">
        <f t="shared" si="35"/>
        <v>4</v>
      </c>
      <c r="O158" s="105">
        <f t="shared" si="35"/>
        <v>1</v>
      </c>
      <c r="P158" s="105">
        <f t="shared" si="35"/>
        <v>0</v>
      </c>
      <c r="Q158" s="106" t="s">
        <v>50</v>
      </c>
      <c r="R158" s="86" t="s">
        <v>50</v>
      </c>
      <c r="S158" s="88" t="s">
        <v>50</v>
      </c>
      <c r="T158" s="40"/>
      <c r="U158" s="3">
        <f>MAX(C158:S158)</f>
        <v>8</v>
      </c>
      <c r="V158" s="59"/>
      <c r="W158" s="59"/>
      <c r="X158" s="59"/>
    </row>
    <row r="159" spans="1:24" ht="15.6" customHeight="1" x14ac:dyDescent="0.2">
      <c r="A159" s="151"/>
      <c r="B159" s="34" t="s">
        <v>9</v>
      </c>
      <c r="C159" s="136"/>
      <c r="D159" s="137"/>
      <c r="E159" s="137"/>
      <c r="F159" s="6">
        <v>19.36</v>
      </c>
      <c r="G159" s="137"/>
      <c r="H159" s="6">
        <v>19.420000000000002</v>
      </c>
      <c r="I159" s="137"/>
      <c r="J159" s="137"/>
      <c r="K159" s="107">
        <v>19.5</v>
      </c>
      <c r="L159" s="137"/>
      <c r="M159" s="137"/>
      <c r="N159" s="108">
        <v>19.54</v>
      </c>
      <c r="O159" s="137"/>
      <c r="P159" s="138">
        <v>19.559999999999999</v>
      </c>
      <c r="Q159" s="137"/>
      <c r="R159" s="137"/>
      <c r="S159" s="139" t="s">
        <v>50</v>
      </c>
      <c r="T159" s="41">
        <v>24</v>
      </c>
      <c r="U159" s="17"/>
      <c r="V159" s="59"/>
      <c r="W159" s="59"/>
      <c r="X159" s="59"/>
    </row>
    <row r="160" spans="1:24" ht="15.6" customHeight="1" x14ac:dyDescent="0.2">
      <c r="A160" s="152"/>
      <c r="B160" s="35" t="s">
        <v>10</v>
      </c>
      <c r="C160" s="140">
        <v>19.32</v>
      </c>
      <c r="D160" s="141"/>
      <c r="E160" s="141"/>
      <c r="F160" s="8">
        <f>F159</f>
        <v>19.36</v>
      </c>
      <c r="G160" s="141"/>
      <c r="H160" s="8">
        <f>H159</f>
        <v>19.420000000000002</v>
      </c>
      <c r="I160" s="141"/>
      <c r="J160" s="141"/>
      <c r="K160" s="109">
        <f>K159</f>
        <v>19.5</v>
      </c>
      <c r="L160" s="141"/>
      <c r="M160" s="141"/>
      <c r="N160" s="110">
        <f>N159</f>
        <v>19.54</v>
      </c>
      <c r="O160" s="137"/>
      <c r="P160" s="137"/>
      <c r="Q160" s="141"/>
      <c r="R160" s="141"/>
      <c r="S160" s="142"/>
      <c r="T160" s="40"/>
      <c r="U160" s="18"/>
      <c r="V160" s="59"/>
      <c r="W160" s="59"/>
      <c r="X160" s="59"/>
    </row>
    <row r="161" spans="1:24" ht="15.6" customHeight="1" thickBot="1" x14ac:dyDescent="0.25">
      <c r="A161" s="134">
        <v>537</v>
      </c>
      <c r="B161" s="61" t="s">
        <v>11</v>
      </c>
      <c r="C161" s="68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3"/>
      <c r="T161" s="64"/>
      <c r="U161" s="3"/>
      <c r="V161" s="59"/>
      <c r="W161" s="59"/>
      <c r="X161" s="59"/>
    </row>
    <row r="162" spans="1:24" ht="15.6" customHeight="1" x14ac:dyDescent="0.2">
      <c r="A162" s="135"/>
      <c r="B162" s="31" t="s">
        <v>5</v>
      </c>
      <c r="C162" s="32"/>
      <c r="D162" s="29">
        <v>0</v>
      </c>
      <c r="E162" s="29">
        <v>0</v>
      </c>
      <c r="F162" s="29">
        <v>0</v>
      </c>
      <c r="G162" s="29">
        <v>1</v>
      </c>
      <c r="H162" s="29">
        <v>7</v>
      </c>
      <c r="I162" s="29">
        <v>2</v>
      </c>
      <c r="J162" s="92">
        <v>3</v>
      </c>
      <c r="K162" s="93">
        <v>0</v>
      </c>
      <c r="L162" s="94">
        <v>0</v>
      </c>
      <c r="M162" s="94">
        <v>0</v>
      </c>
      <c r="N162" s="94">
        <v>0</v>
      </c>
      <c r="O162" s="95">
        <v>0</v>
      </c>
      <c r="P162" s="95">
        <v>0</v>
      </c>
      <c r="Q162" s="96" t="s">
        <v>50</v>
      </c>
      <c r="R162" s="84" t="s">
        <v>50</v>
      </c>
      <c r="S162" s="89" t="s">
        <v>50</v>
      </c>
      <c r="T162" s="37" t="s">
        <v>6</v>
      </c>
      <c r="U162" s="55"/>
      <c r="V162" s="59"/>
      <c r="W162" s="59"/>
      <c r="X162" s="59"/>
    </row>
    <row r="163" spans="1:24" ht="15.6" customHeight="1" x14ac:dyDescent="0.2">
      <c r="A163" s="133">
        <v>20.04</v>
      </c>
      <c r="B163" s="34" t="s">
        <v>7</v>
      </c>
      <c r="C163" s="23">
        <v>2</v>
      </c>
      <c r="D163" s="4">
        <v>3</v>
      </c>
      <c r="E163" s="4">
        <v>1</v>
      </c>
      <c r="F163" s="4">
        <v>0</v>
      </c>
      <c r="G163" s="4">
        <v>6</v>
      </c>
      <c r="H163" s="4">
        <v>1</v>
      </c>
      <c r="I163" s="4">
        <v>0</v>
      </c>
      <c r="J163" s="97">
        <v>0</v>
      </c>
      <c r="K163" s="98">
        <v>0</v>
      </c>
      <c r="L163" s="99">
        <v>0</v>
      </c>
      <c r="M163" s="99">
        <v>0</v>
      </c>
      <c r="N163" s="99">
        <v>0</v>
      </c>
      <c r="O163" s="100">
        <v>0</v>
      </c>
      <c r="P163" s="137"/>
      <c r="Q163" s="101" t="s">
        <v>50</v>
      </c>
      <c r="R163" s="85" t="s">
        <v>50</v>
      </c>
      <c r="S163" s="22"/>
      <c r="T163" s="38">
        <f>SUM(C163:R163)</f>
        <v>13</v>
      </c>
      <c r="U163" s="17"/>
      <c r="V163" s="59"/>
      <c r="W163" s="59"/>
      <c r="X163" s="59"/>
    </row>
    <row r="164" spans="1:24" ht="15.6" customHeight="1" x14ac:dyDescent="0.2">
      <c r="A164" s="150" t="s">
        <v>19</v>
      </c>
      <c r="B164" s="34" t="s">
        <v>8</v>
      </c>
      <c r="C164" s="23">
        <f>C163</f>
        <v>2</v>
      </c>
      <c r="D164" s="5">
        <f t="shared" ref="D164:P164" si="36">C164-D162+D163</f>
        <v>5</v>
      </c>
      <c r="E164" s="5">
        <f t="shared" si="36"/>
        <v>6</v>
      </c>
      <c r="F164" s="5">
        <f t="shared" si="36"/>
        <v>6</v>
      </c>
      <c r="G164" s="5">
        <f t="shared" si="36"/>
        <v>11</v>
      </c>
      <c r="H164" s="5">
        <f t="shared" si="36"/>
        <v>5</v>
      </c>
      <c r="I164" s="5">
        <f t="shared" si="36"/>
        <v>3</v>
      </c>
      <c r="J164" s="102">
        <f t="shared" si="36"/>
        <v>0</v>
      </c>
      <c r="K164" s="103">
        <f t="shared" si="36"/>
        <v>0</v>
      </c>
      <c r="L164" s="104">
        <f t="shared" si="36"/>
        <v>0</v>
      </c>
      <c r="M164" s="104">
        <f t="shared" si="36"/>
        <v>0</v>
      </c>
      <c r="N164" s="104">
        <f t="shared" si="36"/>
        <v>0</v>
      </c>
      <c r="O164" s="105">
        <f t="shared" si="36"/>
        <v>0</v>
      </c>
      <c r="P164" s="105">
        <f t="shared" si="36"/>
        <v>0</v>
      </c>
      <c r="Q164" s="106" t="s">
        <v>50</v>
      </c>
      <c r="R164" s="86" t="s">
        <v>50</v>
      </c>
      <c r="S164" s="88" t="s">
        <v>50</v>
      </c>
      <c r="T164" s="40"/>
      <c r="U164" s="3">
        <f>MAX(C164:S164)</f>
        <v>11</v>
      </c>
      <c r="V164" s="59"/>
      <c r="W164" s="59"/>
      <c r="X164" s="59"/>
    </row>
    <row r="165" spans="1:24" ht="15.6" customHeight="1" x14ac:dyDescent="0.2">
      <c r="A165" s="151"/>
      <c r="B165" s="34" t="s">
        <v>9</v>
      </c>
      <c r="C165" s="136"/>
      <c r="D165" s="137"/>
      <c r="E165" s="137"/>
      <c r="F165" s="6">
        <v>20.09</v>
      </c>
      <c r="G165" s="137"/>
      <c r="H165" s="6">
        <v>20.13</v>
      </c>
      <c r="I165" s="137"/>
      <c r="J165" s="137"/>
      <c r="K165" s="107">
        <v>20.2</v>
      </c>
      <c r="L165" s="137"/>
      <c r="M165" s="137"/>
      <c r="N165" s="108">
        <v>20.22</v>
      </c>
      <c r="O165" s="137"/>
      <c r="P165" s="138">
        <v>20.260000000000002</v>
      </c>
      <c r="Q165" s="137"/>
      <c r="R165" s="137"/>
      <c r="S165" s="139" t="s">
        <v>50</v>
      </c>
      <c r="T165" s="41">
        <v>22</v>
      </c>
      <c r="U165" s="17"/>
      <c r="V165" s="59"/>
      <c r="W165" s="59"/>
      <c r="X165" s="59"/>
    </row>
    <row r="166" spans="1:24" ht="15.6" customHeight="1" x14ac:dyDescent="0.2">
      <c r="A166" s="152"/>
      <c r="B166" s="35" t="s">
        <v>10</v>
      </c>
      <c r="C166" s="140">
        <v>20.04</v>
      </c>
      <c r="D166" s="141"/>
      <c r="E166" s="141"/>
      <c r="F166" s="8">
        <v>20.11</v>
      </c>
      <c r="G166" s="141"/>
      <c r="H166" s="8">
        <v>20.14</v>
      </c>
      <c r="I166" s="141"/>
      <c r="J166" s="141"/>
      <c r="K166" s="109">
        <f>K165</f>
        <v>20.2</v>
      </c>
      <c r="L166" s="141"/>
      <c r="M166" s="141"/>
      <c r="N166" s="110">
        <f>N165</f>
        <v>20.22</v>
      </c>
      <c r="O166" s="137"/>
      <c r="P166" s="137"/>
      <c r="Q166" s="141"/>
      <c r="R166" s="141"/>
      <c r="S166" s="142"/>
      <c r="T166" s="40"/>
      <c r="U166" s="18"/>
      <c r="V166" s="59"/>
      <c r="W166" s="59"/>
      <c r="X166" s="59"/>
    </row>
    <row r="167" spans="1:24" ht="15.6" customHeight="1" thickBot="1" x14ac:dyDescent="0.25">
      <c r="A167" s="134">
        <v>509</v>
      </c>
      <c r="B167" s="61" t="s">
        <v>11</v>
      </c>
      <c r="C167" s="68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3"/>
      <c r="T167" s="64"/>
      <c r="U167" s="3"/>
      <c r="V167" s="59"/>
      <c r="W167" s="59"/>
      <c r="X167" s="59"/>
    </row>
    <row r="168" spans="1:24" ht="15.6" customHeight="1" x14ac:dyDescent="0.2">
      <c r="A168" s="135"/>
      <c r="B168" s="31" t="s">
        <v>5</v>
      </c>
      <c r="C168" s="32"/>
      <c r="D168" s="29">
        <v>0</v>
      </c>
      <c r="E168" s="29">
        <v>0</v>
      </c>
      <c r="F168" s="29">
        <v>1</v>
      </c>
      <c r="G168" s="29">
        <v>2</v>
      </c>
      <c r="H168" s="29">
        <v>0</v>
      </c>
      <c r="I168" s="29">
        <v>1</v>
      </c>
      <c r="J168" s="92">
        <v>0</v>
      </c>
      <c r="K168" s="93" t="s">
        <v>50</v>
      </c>
      <c r="L168" s="94">
        <v>1</v>
      </c>
      <c r="M168" s="94">
        <v>0</v>
      </c>
      <c r="N168" s="94">
        <v>1</v>
      </c>
      <c r="O168" s="95">
        <v>2</v>
      </c>
      <c r="P168" s="95">
        <v>1</v>
      </c>
      <c r="Q168" s="96" t="s">
        <v>50</v>
      </c>
      <c r="R168" s="84" t="s">
        <v>50</v>
      </c>
      <c r="S168" s="89" t="s">
        <v>50</v>
      </c>
      <c r="T168" s="37" t="s">
        <v>6</v>
      </c>
      <c r="U168" s="55"/>
      <c r="V168" s="59"/>
      <c r="W168" s="59"/>
      <c r="X168" s="59"/>
    </row>
    <row r="169" spans="1:24" ht="15.6" customHeight="1" x14ac:dyDescent="0.2">
      <c r="A169" s="133">
        <v>20.49</v>
      </c>
      <c r="B169" s="34" t="s">
        <v>7</v>
      </c>
      <c r="C169" s="23">
        <v>0</v>
      </c>
      <c r="D169" s="4">
        <v>3</v>
      </c>
      <c r="E169" s="4">
        <v>2</v>
      </c>
      <c r="F169" s="4">
        <v>0</v>
      </c>
      <c r="G169" s="4">
        <v>0</v>
      </c>
      <c r="H169" s="4">
        <v>4</v>
      </c>
      <c r="I169" s="4">
        <v>0</v>
      </c>
      <c r="J169" s="97">
        <v>0</v>
      </c>
      <c r="K169" s="98" t="s">
        <v>50</v>
      </c>
      <c r="L169" s="99">
        <v>0</v>
      </c>
      <c r="M169" s="99">
        <v>0</v>
      </c>
      <c r="N169" s="99">
        <v>0</v>
      </c>
      <c r="O169" s="100">
        <v>0</v>
      </c>
      <c r="P169" s="137"/>
      <c r="Q169" s="101" t="s">
        <v>50</v>
      </c>
      <c r="R169" s="85" t="s">
        <v>50</v>
      </c>
      <c r="S169" s="22"/>
      <c r="T169" s="38">
        <f>SUM(C169:R169)</f>
        <v>9</v>
      </c>
      <c r="U169" s="17"/>
      <c r="V169" s="59"/>
      <c r="W169" s="59"/>
      <c r="X169" s="59"/>
    </row>
    <row r="170" spans="1:24" ht="15.6" customHeight="1" x14ac:dyDescent="0.2">
      <c r="A170" s="150" t="s">
        <v>19</v>
      </c>
      <c r="B170" s="34" t="s">
        <v>8</v>
      </c>
      <c r="C170" s="23">
        <f>C169</f>
        <v>0</v>
      </c>
      <c r="D170" s="5">
        <f t="shared" ref="D170:P170" si="37">C170-D168+D169</f>
        <v>3</v>
      </c>
      <c r="E170" s="5">
        <f t="shared" si="37"/>
        <v>5</v>
      </c>
      <c r="F170" s="5">
        <f t="shared" si="37"/>
        <v>4</v>
      </c>
      <c r="G170" s="5">
        <f t="shared" si="37"/>
        <v>2</v>
      </c>
      <c r="H170" s="5">
        <f t="shared" si="37"/>
        <v>6</v>
      </c>
      <c r="I170" s="5">
        <f t="shared" si="37"/>
        <v>5</v>
      </c>
      <c r="J170" s="102">
        <f t="shared" si="37"/>
        <v>5</v>
      </c>
      <c r="K170" s="103" t="s">
        <v>50</v>
      </c>
      <c r="L170" s="104">
        <f>J170-L168+L169</f>
        <v>4</v>
      </c>
      <c r="M170" s="104">
        <f t="shared" si="37"/>
        <v>4</v>
      </c>
      <c r="N170" s="104">
        <f t="shared" si="37"/>
        <v>3</v>
      </c>
      <c r="O170" s="105">
        <f t="shared" si="37"/>
        <v>1</v>
      </c>
      <c r="P170" s="105">
        <f t="shared" si="37"/>
        <v>0</v>
      </c>
      <c r="Q170" s="106" t="s">
        <v>50</v>
      </c>
      <c r="R170" s="86" t="s">
        <v>50</v>
      </c>
      <c r="S170" s="88" t="s">
        <v>50</v>
      </c>
      <c r="T170" s="40"/>
      <c r="U170" s="3">
        <f>MAX(C170:S170)</f>
        <v>6</v>
      </c>
      <c r="V170" s="59"/>
      <c r="W170" s="59"/>
      <c r="X170" s="59"/>
    </row>
    <row r="171" spans="1:24" ht="15.6" customHeight="1" x14ac:dyDescent="0.2">
      <c r="A171" s="151"/>
      <c r="B171" s="34" t="s">
        <v>9</v>
      </c>
      <c r="C171" s="136"/>
      <c r="D171" s="137"/>
      <c r="E171" s="137"/>
      <c r="F171" s="6">
        <v>20.52</v>
      </c>
      <c r="G171" s="137"/>
      <c r="H171" s="6">
        <v>20.58</v>
      </c>
      <c r="I171" s="137"/>
      <c r="J171" s="137"/>
      <c r="K171" s="107" t="s">
        <v>50</v>
      </c>
      <c r="L171" s="137"/>
      <c r="M171" s="137"/>
      <c r="N171" s="108">
        <v>21.08</v>
      </c>
      <c r="O171" s="137"/>
      <c r="P171" s="138">
        <v>21.1</v>
      </c>
      <c r="Q171" s="137"/>
      <c r="R171" s="137"/>
      <c r="S171" s="139" t="s">
        <v>50</v>
      </c>
      <c r="T171" s="41">
        <v>21</v>
      </c>
      <c r="U171" s="17"/>
      <c r="V171" s="59"/>
      <c r="W171" s="59"/>
      <c r="X171" s="59"/>
    </row>
    <row r="172" spans="1:24" ht="15.6" customHeight="1" x14ac:dyDescent="0.2">
      <c r="A172" s="152"/>
      <c r="B172" s="35" t="s">
        <v>10</v>
      </c>
      <c r="C172" s="140">
        <v>20.49</v>
      </c>
      <c r="D172" s="141"/>
      <c r="E172" s="141"/>
      <c r="F172" s="8">
        <f>F171</f>
        <v>20.52</v>
      </c>
      <c r="G172" s="141"/>
      <c r="H172" s="8">
        <f>H171</f>
        <v>20.58</v>
      </c>
      <c r="I172" s="141"/>
      <c r="J172" s="141"/>
      <c r="K172" s="109" t="s">
        <v>50</v>
      </c>
      <c r="L172" s="141"/>
      <c r="M172" s="141"/>
      <c r="N172" s="110">
        <f>N171</f>
        <v>21.08</v>
      </c>
      <c r="O172" s="137"/>
      <c r="P172" s="137"/>
      <c r="Q172" s="141"/>
      <c r="R172" s="141"/>
      <c r="S172" s="142"/>
      <c r="T172" s="40"/>
      <c r="U172" s="18"/>
      <c r="V172" s="59"/>
      <c r="W172" s="59"/>
      <c r="X172" s="59"/>
    </row>
    <row r="173" spans="1:24" ht="15.6" customHeight="1" thickBot="1" x14ac:dyDescent="0.25">
      <c r="A173" s="134">
        <v>537</v>
      </c>
      <c r="B173" s="61" t="s">
        <v>11</v>
      </c>
      <c r="C173" s="68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3"/>
      <c r="T173" s="64"/>
      <c r="U173" s="3"/>
      <c r="V173" s="59"/>
      <c r="W173" s="59"/>
      <c r="X173" s="59"/>
    </row>
    <row r="174" spans="1:24" ht="15.6" customHeight="1" x14ac:dyDescent="0.2">
      <c r="A174" s="135"/>
      <c r="B174" s="31" t="s">
        <v>5</v>
      </c>
      <c r="C174" s="32"/>
      <c r="D174" s="29">
        <v>0</v>
      </c>
      <c r="E174" s="29">
        <v>0</v>
      </c>
      <c r="F174" s="29">
        <v>0</v>
      </c>
      <c r="G174" s="29">
        <v>0</v>
      </c>
      <c r="H174" s="29">
        <v>1</v>
      </c>
      <c r="I174" s="29">
        <v>2</v>
      </c>
      <c r="J174" s="92">
        <v>0</v>
      </c>
      <c r="K174" s="93" t="s">
        <v>50</v>
      </c>
      <c r="L174" s="94">
        <v>0</v>
      </c>
      <c r="M174" s="94">
        <v>2</v>
      </c>
      <c r="N174" s="94">
        <v>0</v>
      </c>
      <c r="O174" s="95" t="s">
        <v>50</v>
      </c>
      <c r="P174" s="95" t="s">
        <v>50</v>
      </c>
      <c r="Q174" s="96">
        <v>1</v>
      </c>
      <c r="R174" s="84">
        <v>1</v>
      </c>
      <c r="S174" s="89">
        <v>0</v>
      </c>
      <c r="T174" s="37" t="s">
        <v>6</v>
      </c>
      <c r="U174" s="55"/>
      <c r="V174" s="59"/>
      <c r="W174" s="59"/>
      <c r="X174" s="59"/>
    </row>
    <row r="175" spans="1:24" ht="15.6" customHeight="1" x14ac:dyDescent="0.2">
      <c r="A175" s="133">
        <v>21.25</v>
      </c>
      <c r="B175" s="34" t="s">
        <v>7</v>
      </c>
      <c r="C175" s="23">
        <v>2</v>
      </c>
      <c r="D175" s="4">
        <v>2</v>
      </c>
      <c r="E175" s="4">
        <v>2</v>
      </c>
      <c r="F175" s="4">
        <v>0</v>
      </c>
      <c r="G175" s="4">
        <v>0</v>
      </c>
      <c r="H175" s="4">
        <v>0</v>
      </c>
      <c r="I175" s="4">
        <v>0</v>
      </c>
      <c r="J175" s="97">
        <v>1</v>
      </c>
      <c r="K175" s="98" t="s">
        <v>50</v>
      </c>
      <c r="L175" s="99">
        <v>0</v>
      </c>
      <c r="M175" s="99">
        <v>0</v>
      </c>
      <c r="N175" s="99">
        <v>0</v>
      </c>
      <c r="O175" s="100" t="s">
        <v>50</v>
      </c>
      <c r="P175" s="137"/>
      <c r="Q175" s="101">
        <v>0</v>
      </c>
      <c r="R175" s="85">
        <v>0</v>
      </c>
      <c r="S175" s="22"/>
      <c r="T175" s="38">
        <f>SUM(C175:R175)</f>
        <v>7</v>
      </c>
      <c r="U175" s="17"/>
      <c r="V175" s="59"/>
      <c r="W175" s="59"/>
      <c r="X175" s="59"/>
    </row>
    <row r="176" spans="1:24" ht="15.6" customHeight="1" x14ac:dyDescent="0.2">
      <c r="A176" s="150" t="s">
        <v>19</v>
      </c>
      <c r="B176" s="34" t="s">
        <v>8</v>
      </c>
      <c r="C176" s="23">
        <f>C175</f>
        <v>2</v>
      </c>
      <c r="D176" s="5">
        <f t="shared" ref="D176:R176" si="38">C176-D174+D175</f>
        <v>4</v>
      </c>
      <c r="E176" s="5">
        <f t="shared" si="38"/>
        <v>6</v>
      </c>
      <c r="F176" s="5">
        <f t="shared" si="38"/>
        <v>6</v>
      </c>
      <c r="G176" s="5">
        <f t="shared" si="38"/>
        <v>6</v>
      </c>
      <c r="H176" s="5">
        <f t="shared" si="38"/>
        <v>5</v>
      </c>
      <c r="I176" s="5">
        <f t="shared" si="38"/>
        <v>3</v>
      </c>
      <c r="J176" s="102">
        <f t="shared" si="38"/>
        <v>4</v>
      </c>
      <c r="K176" s="103" t="s">
        <v>50</v>
      </c>
      <c r="L176" s="104">
        <f>J176-L174+L175</f>
        <v>4</v>
      </c>
      <c r="M176" s="104">
        <f t="shared" si="38"/>
        <v>2</v>
      </c>
      <c r="N176" s="104">
        <f t="shared" si="38"/>
        <v>2</v>
      </c>
      <c r="O176" s="105" t="s">
        <v>50</v>
      </c>
      <c r="P176" s="105" t="s">
        <v>50</v>
      </c>
      <c r="Q176" s="106">
        <f>N176-Q174+Q175</f>
        <v>1</v>
      </c>
      <c r="R176" s="86">
        <f t="shared" si="38"/>
        <v>0</v>
      </c>
      <c r="S176" s="88">
        <f>R176-S174</f>
        <v>0</v>
      </c>
      <c r="T176" s="40"/>
      <c r="U176" s="3">
        <f>MAX(C176:S176)</f>
        <v>6</v>
      </c>
      <c r="V176" s="59"/>
      <c r="W176" s="59"/>
      <c r="X176" s="59"/>
    </row>
    <row r="177" spans="1:24" ht="15.6" customHeight="1" x14ac:dyDescent="0.2">
      <c r="A177" s="151"/>
      <c r="B177" s="34" t="s">
        <v>9</v>
      </c>
      <c r="C177" s="136"/>
      <c r="D177" s="137"/>
      <c r="E177" s="137"/>
      <c r="F177" s="6">
        <v>21.31</v>
      </c>
      <c r="G177" s="137"/>
      <c r="H177" s="6">
        <v>21.33</v>
      </c>
      <c r="I177" s="137"/>
      <c r="J177" s="137"/>
      <c r="K177" s="107" t="s">
        <v>50</v>
      </c>
      <c r="L177" s="137"/>
      <c r="M177" s="137"/>
      <c r="N177" s="108">
        <v>21.41</v>
      </c>
      <c r="O177" s="137"/>
      <c r="P177" s="138" t="s">
        <v>50</v>
      </c>
      <c r="Q177" s="137"/>
      <c r="R177" s="137"/>
      <c r="S177" s="139">
        <v>21.45</v>
      </c>
      <c r="T177" s="41">
        <v>20</v>
      </c>
      <c r="U177" s="17"/>
      <c r="V177" s="59"/>
      <c r="W177" s="59"/>
      <c r="X177" s="59"/>
    </row>
    <row r="178" spans="1:24" ht="15.6" customHeight="1" x14ac:dyDescent="0.2">
      <c r="A178" s="152"/>
      <c r="B178" s="35" t="s">
        <v>10</v>
      </c>
      <c r="C178" s="140">
        <v>21.25</v>
      </c>
      <c r="D178" s="141"/>
      <c r="E178" s="141"/>
      <c r="F178" s="8">
        <f>F177</f>
        <v>21.31</v>
      </c>
      <c r="G178" s="141"/>
      <c r="H178" s="8">
        <f>H177</f>
        <v>21.33</v>
      </c>
      <c r="I178" s="141"/>
      <c r="J178" s="141"/>
      <c r="K178" s="109" t="s">
        <v>50</v>
      </c>
      <c r="L178" s="141"/>
      <c r="M178" s="141"/>
      <c r="N178" s="110">
        <f>N177</f>
        <v>21.41</v>
      </c>
      <c r="O178" s="137"/>
      <c r="P178" s="137"/>
      <c r="Q178" s="141"/>
      <c r="R178" s="141"/>
      <c r="S178" s="142"/>
      <c r="T178" s="40"/>
      <c r="U178" s="18"/>
      <c r="V178" s="59"/>
      <c r="W178" s="59"/>
      <c r="X178" s="59"/>
    </row>
    <row r="179" spans="1:24" ht="15.6" customHeight="1" thickBot="1" x14ac:dyDescent="0.25">
      <c r="A179" s="134">
        <v>509</v>
      </c>
      <c r="B179" s="61" t="s">
        <v>11</v>
      </c>
      <c r="C179" s="68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3"/>
      <c r="T179" s="64"/>
      <c r="U179" s="3"/>
      <c r="V179" s="59"/>
      <c r="W179" s="59"/>
      <c r="X179" s="59"/>
    </row>
    <row r="180" spans="1:24" ht="15.6" customHeight="1" x14ac:dyDescent="0.2">
      <c r="A180" s="135"/>
      <c r="B180" s="31" t="s">
        <v>5</v>
      </c>
      <c r="C180" s="32"/>
      <c r="D180" s="29">
        <v>0</v>
      </c>
      <c r="E180" s="29">
        <v>0</v>
      </c>
      <c r="F180" s="29">
        <v>0</v>
      </c>
      <c r="G180" s="29">
        <v>0</v>
      </c>
      <c r="H180" s="29">
        <v>0</v>
      </c>
      <c r="I180" s="29">
        <v>0</v>
      </c>
      <c r="J180" s="92">
        <v>2</v>
      </c>
      <c r="K180" s="93" t="s">
        <v>50</v>
      </c>
      <c r="L180" s="94">
        <v>0</v>
      </c>
      <c r="M180" s="94">
        <v>0</v>
      </c>
      <c r="N180" s="94">
        <v>0</v>
      </c>
      <c r="O180" s="95">
        <v>0</v>
      </c>
      <c r="P180" s="95">
        <v>3</v>
      </c>
      <c r="Q180" s="96" t="s">
        <v>50</v>
      </c>
      <c r="R180" s="84" t="s">
        <v>50</v>
      </c>
      <c r="S180" s="89" t="s">
        <v>50</v>
      </c>
      <c r="T180" s="37" t="s">
        <v>6</v>
      </c>
      <c r="U180" s="55"/>
      <c r="V180" s="59"/>
      <c r="W180" s="59"/>
      <c r="X180" s="59"/>
    </row>
    <row r="181" spans="1:24" ht="15.6" customHeight="1" x14ac:dyDescent="0.2">
      <c r="A181" s="133">
        <v>22.07</v>
      </c>
      <c r="B181" s="34" t="s">
        <v>7</v>
      </c>
      <c r="C181" s="23">
        <v>0</v>
      </c>
      <c r="D181" s="4">
        <v>1</v>
      </c>
      <c r="E181" s="4">
        <v>0</v>
      </c>
      <c r="F181" s="4">
        <v>1</v>
      </c>
      <c r="G181" s="4">
        <v>1</v>
      </c>
      <c r="H181" s="4">
        <v>1</v>
      </c>
      <c r="I181" s="4">
        <v>1</v>
      </c>
      <c r="J181" s="97">
        <v>0</v>
      </c>
      <c r="K181" s="98" t="s">
        <v>50</v>
      </c>
      <c r="L181" s="99">
        <v>0</v>
      </c>
      <c r="M181" s="99">
        <v>0</v>
      </c>
      <c r="N181" s="99">
        <v>0</v>
      </c>
      <c r="O181" s="100">
        <v>0</v>
      </c>
      <c r="P181" s="137"/>
      <c r="Q181" s="101" t="s">
        <v>50</v>
      </c>
      <c r="R181" s="85" t="s">
        <v>50</v>
      </c>
      <c r="S181" s="22"/>
      <c r="T181" s="38">
        <f>SUM(C181:R181)</f>
        <v>5</v>
      </c>
      <c r="U181" s="17"/>
      <c r="V181" s="59"/>
      <c r="W181" s="59"/>
      <c r="X181" s="59"/>
    </row>
    <row r="182" spans="1:24" ht="15.6" customHeight="1" x14ac:dyDescent="0.2">
      <c r="A182" s="150" t="s">
        <v>19</v>
      </c>
      <c r="B182" s="34" t="s">
        <v>8</v>
      </c>
      <c r="C182" s="23">
        <f>C181</f>
        <v>0</v>
      </c>
      <c r="D182" s="5">
        <f t="shared" ref="D182:P182" si="39">C182-D180+D181</f>
        <v>1</v>
      </c>
      <c r="E182" s="5">
        <f t="shared" si="39"/>
        <v>1</v>
      </c>
      <c r="F182" s="5">
        <f t="shared" si="39"/>
        <v>2</v>
      </c>
      <c r="G182" s="5">
        <f t="shared" si="39"/>
        <v>3</v>
      </c>
      <c r="H182" s="5">
        <f t="shared" si="39"/>
        <v>4</v>
      </c>
      <c r="I182" s="5">
        <f t="shared" si="39"/>
        <v>5</v>
      </c>
      <c r="J182" s="102">
        <f t="shared" si="39"/>
        <v>3</v>
      </c>
      <c r="K182" s="103" t="s">
        <v>50</v>
      </c>
      <c r="L182" s="104">
        <f>J182-L180+L181</f>
        <v>3</v>
      </c>
      <c r="M182" s="104">
        <f t="shared" si="39"/>
        <v>3</v>
      </c>
      <c r="N182" s="104">
        <f t="shared" si="39"/>
        <v>3</v>
      </c>
      <c r="O182" s="105">
        <f t="shared" si="39"/>
        <v>3</v>
      </c>
      <c r="P182" s="105">
        <f t="shared" si="39"/>
        <v>0</v>
      </c>
      <c r="Q182" s="106" t="s">
        <v>50</v>
      </c>
      <c r="R182" s="86" t="s">
        <v>50</v>
      </c>
      <c r="S182" s="88" t="s">
        <v>50</v>
      </c>
      <c r="T182" s="40"/>
      <c r="U182" s="3">
        <f>MAX(C182:S182)</f>
        <v>5</v>
      </c>
      <c r="V182" s="59"/>
      <c r="W182" s="59"/>
      <c r="X182" s="59"/>
    </row>
    <row r="183" spans="1:24" ht="15.6" customHeight="1" x14ac:dyDescent="0.2">
      <c r="A183" s="151"/>
      <c r="B183" s="34" t="s">
        <v>9</v>
      </c>
      <c r="C183" s="136"/>
      <c r="D183" s="137"/>
      <c r="E183" s="137"/>
      <c r="F183" s="6">
        <v>22.11</v>
      </c>
      <c r="G183" s="137"/>
      <c r="H183" s="6">
        <v>22.16</v>
      </c>
      <c r="I183" s="137"/>
      <c r="J183" s="137"/>
      <c r="K183" s="107" t="s">
        <v>50</v>
      </c>
      <c r="L183" s="137"/>
      <c r="M183" s="137"/>
      <c r="N183" s="108">
        <v>22.25</v>
      </c>
      <c r="O183" s="137"/>
      <c r="P183" s="138">
        <v>22.28</v>
      </c>
      <c r="Q183" s="137"/>
      <c r="R183" s="137"/>
      <c r="S183" s="139" t="s">
        <v>50</v>
      </c>
      <c r="T183" s="41">
        <v>21</v>
      </c>
      <c r="U183" s="17"/>
      <c r="V183" s="59"/>
      <c r="W183" s="59"/>
      <c r="X183" s="59"/>
    </row>
    <row r="184" spans="1:24" ht="15.6" customHeight="1" x14ac:dyDescent="0.2">
      <c r="A184" s="152"/>
      <c r="B184" s="35" t="s">
        <v>10</v>
      </c>
      <c r="C184" s="140">
        <v>22.07</v>
      </c>
      <c r="D184" s="141"/>
      <c r="E184" s="141"/>
      <c r="F184" s="8">
        <f>F183</f>
        <v>22.11</v>
      </c>
      <c r="G184" s="141"/>
      <c r="H184" s="8">
        <f>H183</f>
        <v>22.16</v>
      </c>
      <c r="I184" s="141"/>
      <c r="J184" s="141"/>
      <c r="K184" s="109" t="s">
        <v>50</v>
      </c>
      <c r="L184" s="141"/>
      <c r="M184" s="141"/>
      <c r="N184" s="110">
        <f>N183</f>
        <v>22.25</v>
      </c>
      <c r="O184" s="137"/>
      <c r="P184" s="137"/>
      <c r="Q184" s="141"/>
      <c r="R184" s="141"/>
      <c r="S184" s="142"/>
      <c r="T184" s="40"/>
      <c r="U184" s="18"/>
      <c r="V184" s="59"/>
      <c r="W184" s="59"/>
      <c r="X184" s="59"/>
    </row>
    <row r="185" spans="1:24" ht="15.6" customHeight="1" thickBot="1" x14ac:dyDescent="0.25">
      <c r="A185" s="61">
        <v>537</v>
      </c>
      <c r="B185" s="61" t="s">
        <v>11</v>
      </c>
      <c r="C185" s="68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3"/>
      <c r="T185" s="64"/>
      <c r="U185" s="3"/>
      <c r="V185" s="59"/>
      <c r="W185" s="59"/>
      <c r="X185" s="59"/>
    </row>
    <row r="186" spans="1:24" s="59" customFormat="1" ht="15.6" customHeight="1" x14ac:dyDescent="0.2">
      <c r="A186" s="73" t="s">
        <v>12</v>
      </c>
      <c r="B186" s="69"/>
      <c r="C186" s="9"/>
      <c r="D186" s="10">
        <f t="shared" ref="D186:S186" si="40">SUMIF($B6:$B185,"l. wys.",D6:D185)</f>
        <v>7</v>
      </c>
      <c r="E186" s="10">
        <f t="shared" si="40"/>
        <v>5</v>
      </c>
      <c r="F186" s="10">
        <f t="shared" si="40"/>
        <v>20</v>
      </c>
      <c r="G186" s="10">
        <f t="shared" si="40"/>
        <v>60</v>
      </c>
      <c r="H186" s="10">
        <f t="shared" si="40"/>
        <v>125</v>
      </c>
      <c r="I186" s="10">
        <f t="shared" si="40"/>
        <v>65</v>
      </c>
      <c r="J186" s="10">
        <f t="shared" si="40"/>
        <v>72</v>
      </c>
      <c r="K186" s="10">
        <f t="shared" si="40"/>
        <v>193</v>
      </c>
      <c r="L186" s="10">
        <f t="shared" si="40"/>
        <v>49</v>
      </c>
      <c r="M186" s="10">
        <f t="shared" si="40"/>
        <v>10</v>
      </c>
      <c r="N186" s="10">
        <f t="shared" si="40"/>
        <v>63</v>
      </c>
      <c r="O186" s="10">
        <f t="shared" si="40"/>
        <v>34</v>
      </c>
      <c r="P186" s="10">
        <f t="shared" si="40"/>
        <v>82</v>
      </c>
      <c r="Q186" s="10">
        <f t="shared" si="40"/>
        <v>24</v>
      </c>
      <c r="R186" s="10">
        <f t="shared" si="40"/>
        <v>281</v>
      </c>
      <c r="S186" s="10">
        <f t="shared" si="40"/>
        <v>25</v>
      </c>
      <c r="T186" s="57" t="str">
        <f>"Σ: "&amp;SUM(C186:S186)</f>
        <v>Σ: 1115</v>
      </c>
      <c r="U186" s="58"/>
    </row>
    <row r="187" spans="1:24" s="59" customFormat="1" ht="15.6" customHeight="1" thickBot="1" x14ac:dyDescent="0.25">
      <c r="A187" s="74" t="s">
        <v>13</v>
      </c>
      <c r="B187" s="70"/>
      <c r="C187" s="11">
        <f t="shared" ref="C187:R187" si="41">SUMIF($B6:$B185,"l. wsiad.",C6:C185)</f>
        <v>142</v>
      </c>
      <c r="D187" s="12">
        <f t="shared" si="41"/>
        <v>257</v>
      </c>
      <c r="E187" s="12">
        <f t="shared" si="41"/>
        <v>153</v>
      </c>
      <c r="F187" s="12">
        <f t="shared" si="41"/>
        <v>60</v>
      </c>
      <c r="G187" s="12">
        <f t="shared" si="41"/>
        <v>94</v>
      </c>
      <c r="H187" s="12">
        <f t="shared" si="41"/>
        <v>143</v>
      </c>
      <c r="I187" s="12">
        <f t="shared" si="41"/>
        <v>125</v>
      </c>
      <c r="J187" s="12">
        <f t="shared" si="41"/>
        <v>28</v>
      </c>
      <c r="K187" s="12">
        <f t="shared" si="41"/>
        <v>44</v>
      </c>
      <c r="L187" s="12">
        <f t="shared" si="41"/>
        <v>18</v>
      </c>
      <c r="M187" s="12">
        <f t="shared" si="41"/>
        <v>4</v>
      </c>
      <c r="N187" s="12">
        <f t="shared" si="41"/>
        <v>45</v>
      </c>
      <c r="O187" s="12">
        <f t="shared" si="41"/>
        <v>2</v>
      </c>
      <c r="P187" s="12">
        <f t="shared" si="41"/>
        <v>0</v>
      </c>
      <c r="Q187" s="12">
        <f t="shared" si="41"/>
        <v>0</v>
      </c>
      <c r="R187" s="12">
        <f t="shared" si="41"/>
        <v>0</v>
      </c>
      <c r="S187" s="14"/>
      <c r="T187" s="60" t="str">
        <f>"Σ: "&amp;SUM(C187:S187)</f>
        <v>Σ: 1115</v>
      </c>
      <c r="U187" s="15"/>
    </row>
    <row r="188" spans="1:24" x14ac:dyDescent="0.2">
      <c r="A188" s="59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71"/>
      <c r="U188" s="59"/>
      <c r="V188" s="59"/>
      <c r="W188" s="59"/>
      <c r="X188" s="59"/>
    </row>
    <row r="189" spans="1:24" x14ac:dyDescent="0.2">
      <c r="A189" s="59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72"/>
      <c r="U189" s="72"/>
      <c r="V189" s="59"/>
      <c r="W189" s="59"/>
      <c r="X189" s="59"/>
    </row>
    <row r="190" spans="1:24" x14ac:dyDescent="0.2">
      <c r="A190" s="59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</row>
    <row r="191" spans="1:24" x14ac:dyDescent="0.2">
      <c r="A191" s="59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</row>
    <row r="192" spans="1:24" x14ac:dyDescent="0.2">
      <c r="A192" s="59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</row>
    <row r="193" spans="1:24" x14ac:dyDescent="0.2">
      <c r="A193" s="59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</row>
    <row r="194" spans="1:24" x14ac:dyDescent="0.2">
      <c r="A194" s="59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</row>
    <row r="195" spans="1:24" x14ac:dyDescent="0.2">
      <c r="A195" s="59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</row>
    <row r="196" spans="1:24" x14ac:dyDescent="0.2">
      <c r="A196" s="59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</row>
    <row r="197" spans="1:24" x14ac:dyDescent="0.2">
      <c r="A197" s="59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</row>
    <row r="198" spans="1:24" x14ac:dyDescent="0.2">
      <c r="A198" s="59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</row>
    <row r="199" spans="1:24" x14ac:dyDescent="0.2">
      <c r="A199" s="59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</row>
  </sheetData>
  <sheetProtection selectLockedCells="1" selectUnlockedCells="1"/>
  <mergeCells count="30">
    <mergeCell ref="A182:A184"/>
    <mergeCell ref="A116:A118"/>
    <mergeCell ref="A122:A124"/>
    <mergeCell ref="A128:A130"/>
    <mergeCell ref="A134:A136"/>
    <mergeCell ref="A140:A142"/>
    <mergeCell ref="A146:A148"/>
    <mergeCell ref="A152:A154"/>
    <mergeCell ref="A158:A160"/>
    <mergeCell ref="A164:A166"/>
    <mergeCell ref="A170:A172"/>
    <mergeCell ref="A176:A178"/>
    <mergeCell ref="A110:A112"/>
    <mergeCell ref="A44:A46"/>
    <mergeCell ref="A50:A52"/>
    <mergeCell ref="A56:A58"/>
    <mergeCell ref="A62:A64"/>
    <mergeCell ref="A68:A70"/>
    <mergeCell ref="A74:A76"/>
    <mergeCell ref="A80:A82"/>
    <mergeCell ref="A86:A88"/>
    <mergeCell ref="A92:A94"/>
    <mergeCell ref="A98:A100"/>
    <mergeCell ref="A104:A106"/>
    <mergeCell ref="A38:A40"/>
    <mergeCell ref="A8:A10"/>
    <mergeCell ref="A14:A16"/>
    <mergeCell ref="A20:A22"/>
    <mergeCell ref="A26:A28"/>
    <mergeCell ref="A32:A34"/>
  </mergeCells>
  <conditionalFormatting sqref="T8:T185">
    <cfRule type="expression" dxfId="448" priority="229" stopIfTrue="1">
      <formula>AE8</formula>
    </cfRule>
  </conditionalFormatting>
  <conditionalFormatting sqref="T140:T143">
    <cfRule type="expression" dxfId="447" priority="228" stopIfTrue="1">
      <formula>AE140</formula>
    </cfRule>
  </conditionalFormatting>
  <conditionalFormatting sqref="T140:T143">
    <cfRule type="expression" dxfId="446" priority="227" stopIfTrue="1">
      <formula>AE140</formula>
    </cfRule>
  </conditionalFormatting>
  <conditionalFormatting sqref="T140:T143">
    <cfRule type="expression" dxfId="445" priority="226" stopIfTrue="1">
      <formula>AE140</formula>
    </cfRule>
  </conditionalFormatting>
  <conditionalFormatting sqref="T146:T149">
    <cfRule type="expression" dxfId="444" priority="225" stopIfTrue="1">
      <formula>AE146</formula>
    </cfRule>
  </conditionalFormatting>
  <conditionalFormatting sqref="T146:T149">
    <cfRule type="expression" dxfId="443" priority="224" stopIfTrue="1">
      <formula>AE146</formula>
    </cfRule>
  </conditionalFormatting>
  <conditionalFormatting sqref="T146:T149">
    <cfRule type="expression" dxfId="442" priority="223" stopIfTrue="1">
      <formula>AE146</formula>
    </cfRule>
  </conditionalFormatting>
  <conditionalFormatting sqref="T152:T155">
    <cfRule type="expression" dxfId="441" priority="222" stopIfTrue="1">
      <formula>AE152</formula>
    </cfRule>
  </conditionalFormatting>
  <conditionalFormatting sqref="T152:T155">
    <cfRule type="expression" dxfId="440" priority="221" stopIfTrue="1">
      <formula>AE152</formula>
    </cfRule>
  </conditionalFormatting>
  <conditionalFormatting sqref="T152:T155">
    <cfRule type="expression" dxfId="439" priority="220" stopIfTrue="1">
      <formula>AE152</formula>
    </cfRule>
  </conditionalFormatting>
  <conditionalFormatting sqref="T158:T161">
    <cfRule type="expression" dxfId="438" priority="219" stopIfTrue="1">
      <formula>AE158</formula>
    </cfRule>
  </conditionalFormatting>
  <conditionalFormatting sqref="T158:T161">
    <cfRule type="expression" dxfId="437" priority="218" stopIfTrue="1">
      <formula>AE158</formula>
    </cfRule>
  </conditionalFormatting>
  <conditionalFormatting sqref="T158:T161">
    <cfRule type="expression" dxfId="436" priority="217" stopIfTrue="1">
      <formula>AE158</formula>
    </cfRule>
  </conditionalFormatting>
  <conditionalFormatting sqref="T164:T167">
    <cfRule type="expression" dxfId="435" priority="216" stopIfTrue="1">
      <formula>AE164</formula>
    </cfRule>
  </conditionalFormatting>
  <conditionalFormatting sqref="T164:T167">
    <cfRule type="expression" dxfId="434" priority="215" stopIfTrue="1">
      <formula>AE164</formula>
    </cfRule>
  </conditionalFormatting>
  <conditionalFormatting sqref="T164:T167">
    <cfRule type="expression" dxfId="433" priority="214" stopIfTrue="1">
      <formula>AE164</formula>
    </cfRule>
  </conditionalFormatting>
  <conditionalFormatting sqref="T170:T173">
    <cfRule type="expression" dxfId="432" priority="213" stopIfTrue="1">
      <formula>AE170</formula>
    </cfRule>
  </conditionalFormatting>
  <conditionalFormatting sqref="T170:T173">
    <cfRule type="expression" dxfId="431" priority="212" stopIfTrue="1">
      <formula>AE170</formula>
    </cfRule>
  </conditionalFormatting>
  <conditionalFormatting sqref="T170:T173">
    <cfRule type="expression" dxfId="430" priority="211" stopIfTrue="1">
      <formula>AE170</formula>
    </cfRule>
  </conditionalFormatting>
  <conditionalFormatting sqref="T176:T179">
    <cfRule type="expression" dxfId="429" priority="210" stopIfTrue="1">
      <formula>AE176</formula>
    </cfRule>
  </conditionalFormatting>
  <conditionalFormatting sqref="T176:T179">
    <cfRule type="expression" dxfId="428" priority="209" stopIfTrue="1">
      <formula>AE176</formula>
    </cfRule>
  </conditionalFormatting>
  <conditionalFormatting sqref="T176:T179">
    <cfRule type="expression" dxfId="427" priority="208" stopIfTrue="1">
      <formula>AE176</formula>
    </cfRule>
  </conditionalFormatting>
  <conditionalFormatting sqref="T182:T185">
    <cfRule type="expression" dxfId="426" priority="207" stopIfTrue="1">
      <formula>AE182</formula>
    </cfRule>
  </conditionalFormatting>
  <conditionalFormatting sqref="T182:T185">
    <cfRule type="expression" dxfId="425" priority="206" stopIfTrue="1">
      <formula>AE182</formula>
    </cfRule>
  </conditionalFormatting>
  <conditionalFormatting sqref="T182:T185">
    <cfRule type="expression" dxfId="424" priority="205" stopIfTrue="1">
      <formula>AE182</formula>
    </cfRule>
  </conditionalFormatting>
  <conditionalFormatting sqref="C8:S8 C158:S158 C164:S164 C170:S170 C176:S176 C182:S182 C110:S110 C116:S116 C122:S122 C128:S128 C134:S134 C140:S140 C146:S146 C152:S152">
    <cfRule type="cellIs" dxfId="423" priority="204" stopIfTrue="1" operator="equal">
      <formula>$U8</formula>
    </cfRule>
  </conditionalFormatting>
  <conditionalFormatting sqref="T152:T155">
    <cfRule type="expression" dxfId="422" priority="203" stopIfTrue="1">
      <formula>AE152</formula>
    </cfRule>
  </conditionalFormatting>
  <conditionalFormatting sqref="T152:T155">
    <cfRule type="expression" dxfId="421" priority="202" stopIfTrue="1">
      <formula>AE152</formula>
    </cfRule>
  </conditionalFormatting>
  <conditionalFormatting sqref="T152:T155">
    <cfRule type="expression" dxfId="420" priority="201" stopIfTrue="1">
      <formula>AE152</formula>
    </cfRule>
  </conditionalFormatting>
  <conditionalFormatting sqref="T158:T161">
    <cfRule type="expression" dxfId="419" priority="200" stopIfTrue="1">
      <formula>AE158</formula>
    </cfRule>
  </conditionalFormatting>
  <conditionalFormatting sqref="T158:T161">
    <cfRule type="expression" dxfId="418" priority="199" stopIfTrue="1">
      <formula>AE158</formula>
    </cfRule>
  </conditionalFormatting>
  <conditionalFormatting sqref="T158:T161">
    <cfRule type="expression" dxfId="417" priority="198" stopIfTrue="1">
      <formula>AE158</formula>
    </cfRule>
  </conditionalFormatting>
  <conditionalFormatting sqref="T164:T167">
    <cfRule type="expression" dxfId="416" priority="197" stopIfTrue="1">
      <formula>AE164</formula>
    </cfRule>
  </conditionalFormatting>
  <conditionalFormatting sqref="T164:T167">
    <cfRule type="expression" dxfId="415" priority="196" stopIfTrue="1">
      <formula>AE164</formula>
    </cfRule>
  </conditionalFormatting>
  <conditionalFormatting sqref="T164:T167">
    <cfRule type="expression" dxfId="414" priority="195" stopIfTrue="1">
      <formula>AE164</formula>
    </cfRule>
  </conditionalFormatting>
  <conditionalFormatting sqref="T170:T173">
    <cfRule type="expression" dxfId="413" priority="194" stopIfTrue="1">
      <formula>AE170</formula>
    </cfRule>
  </conditionalFormatting>
  <conditionalFormatting sqref="T170:T173">
    <cfRule type="expression" dxfId="412" priority="193" stopIfTrue="1">
      <formula>AE170</formula>
    </cfRule>
  </conditionalFormatting>
  <conditionalFormatting sqref="T170:T173">
    <cfRule type="expression" dxfId="411" priority="192" stopIfTrue="1">
      <formula>AE170</formula>
    </cfRule>
  </conditionalFormatting>
  <conditionalFormatting sqref="T176:T179">
    <cfRule type="expression" dxfId="410" priority="191" stopIfTrue="1">
      <formula>AE176</formula>
    </cfRule>
  </conditionalFormatting>
  <conditionalFormatting sqref="T176:T179">
    <cfRule type="expression" dxfId="409" priority="190" stopIfTrue="1">
      <formula>AE176</formula>
    </cfRule>
  </conditionalFormatting>
  <conditionalFormatting sqref="T176:T179">
    <cfRule type="expression" dxfId="408" priority="189" stopIfTrue="1">
      <formula>AE176</formula>
    </cfRule>
  </conditionalFormatting>
  <conditionalFormatting sqref="T182:T185">
    <cfRule type="expression" dxfId="407" priority="188" stopIfTrue="1">
      <formula>AE182</formula>
    </cfRule>
  </conditionalFormatting>
  <conditionalFormatting sqref="T182:T185">
    <cfRule type="expression" dxfId="406" priority="187" stopIfTrue="1">
      <formula>AE182</formula>
    </cfRule>
  </conditionalFormatting>
  <conditionalFormatting sqref="T182:T185">
    <cfRule type="expression" dxfId="405" priority="186" stopIfTrue="1">
      <formula>AE182</formula>
    </cfRule>
  </conditionalFormatting>
  <conditionalFormatting sqref="T14:T17">
    <cfRule type="expression" dxfId="404" priority="185" stopIfTrue="1">
      <formula>AE14</formula>
    </cfRule>
  </conditionalFormatting>
  <conditionalFormatting sqref="T14:T17">
    <cfRule type="expression" dxfId="403" priority="184" stopIfTrue="1">
      <formula>AE14</formula>
    </cfRule>
  </conditionalFormatting>
  <conditionalFormatting sqref="T14:T17">
    <cfRule type="expression" dxfId="402" priority="183" stopIfTrue="1">
      <formula>AE14</formula>
    </cfRule>
  </conditionalFormatting>
  <conditionalFormatting sqref="T20:T23">
    <cfRule type="expression" dxfId="401" priority="182" stopIfTrue="1">
      <formula>AE20</formula>
    </cfRule>
  </conditionalFormatting>
  <conditionalFormatting sqref="T20:T23">
    <cfRule type="expression" dxfId="400" priority="181" stopIfTrue="1">
      <formula>AE20</formula>
    </cfRule>
  </conditionalFormatting>
  <conditionalFormatting sqref="T20:T23">
    <cfRule type="expression" dxfId="399" priority="180" stopIfTrue="1">
      <formula>AE20</formula>
    </cfRule>
  </conditionalFormatting>
  <conditionalFormatting sqref="T26:T29">
    <cfRule type="expression" dxfId="398" priority="179" stopIfTrue="1">
      <formula>AE26</formula>
    </cfRule>
  </conditionalFormatting>
  <conditionalFormatting sqref="T26:T29">
    <cfRule type="expression" dxfId="397" priority="178" stopIfTrue="1">
      <formula>AE26</formula>
    </cfRule>
  </conditionalFormatting>
  <conditionalFormatting sqref="T26:T29">
    <cfRule type="expression" dxfId="396" priority="177" stopIfTrue="1">
      <formula>AE26</formula>
    </cfRule>
  </conditionalFormatting>
  <conditionalFormatting sqref="T32:T35">
    <cfRule type="expression" dxfId="395" priority="176" stopIfTrue="1">
      <formula>AE32</formula>
    </cfRule>
  </conditionalFormatting>
  <conditionalFormatting sqref="T32:T35">
    <cfRule type="expression" dxfId="394" priority="175" stopIfTrue="1">
      <formula>AE32</formula>
    </cfRule>
  </conditionalFormatting>
  <conditionalFormatting sqref="T32:T35">
    <cfRule type="expression" dxfId="393" priority="174" stopIfTrue="1">
      <formula>AE32</formula>
    </cfRule>
  </conditionalFormatting>
  <conditionalFormatting sqref="T38:T41">
    <cfRule type="expression" dxfId="392" priority="173" stopIfTrue="1">
      <formula>AE38</formula>
    </cfRule>
  </conditionalFormatting>
  <conditionalFormatting sqref="T38:T41">
    <cfRule type="expression" dxfId="391" priority="172" stopIfTrue="1">
      <formula>AE38</formula>
    </cfRule>
  </conditionalFormatting>
  <conditionalFormatting sqref="T38:T41">
    <cfRule type="expression" dxfId="390" priority="171" stopIfTrue="1">
      <formula>AE38</formula>
    </cfRule>
  </conditionalFormatting>
  <conditionalFormatting sqref="T44:T47">
    <cfRule type="expression" dxfId="389" priority="170" stopIfTrue="1">
      <formula>AE44</formula>
    </cfRule>
  </conditionalFormatting>
  <conditionalFormatting sqref="T44:T47">
    <cfRule type="expression" dxfId="388" priority="169" stopIfTrue="1">
      <formula>AE44</formula>
    </cfRule>
  </conditionalFormatting>
  <conditionalFormatting sqref="T44:T47">
    <cfRule type="expression" dxfId="387" priority="168" stopIfTrue="1">
      <formula>AE44</formula>
    </cfRule>
  </conditionalFormatting>
  <conditionalFormatting sqref="T50:T53">
    <cfRule type="expression" dxfId="386" priority="167" stopIfTrue="1">
      <formula>AE50</formula>
    </cfRule>
  </conditionalFormatting>
  <conditionalFormatting sqref="T50:T53">
    <cfRule type="expression" dxfId="385" priority="166" stopIfTrue="1">
      <formula>AE50</formula>
    </cfRule>
  </conditionalFormatting>
  <conditionalFormatting sqref="T50:T53">
    <cfRule type="expression" dxfId="384" priority="165" stopIfTrue="1">
      <formula>AE50</formula>
    </cfRule>
  </conditionalFormatting>
  <conditionalFormatting sqref="T56:T59">
    <cfRule type="expression" dxfId="383" priority="164" stopIfTrue="1">
      <formula>AE56</formula>
    </cfRule>
  </conditionalFormatting>
  <conditionalFormatting sqref="T56:T59">
    <cfRule type="expression" dxfId="382" priority="163" stopIfTrue="1">
      <formula>AE56</formula>
    </cfRule>
  </conditionalFormatting>
  <conditionalFormatting sqref="T56:T59">
    <cfRule type="expression" dxfId="381" priority="162" stopIfTrue="1">
      <formula>AE56</formula>
    </cfRule>
  </conditionalFormatting>
  <conditionalFormatting sqref="C20:S20 C32:S32 C44:S44 C50:S50 C56:S56 C14:S14 C26:S26 C38:S38">
    <cfRule type="cellIs" dxfId="380" priority="161" stopIfTrue="1" operator="equal">
      <formula>$U14</formula>
    </cfRule>
  </conditionalFormatting>
  <conditionalFormatting sqref="T26:T29">
    <cfRule type="expression" dxfId="379" priority="160" stopIfTrue="1">
      <formula>AE26</formula>
    </cfRule>
  </conditionalFormatting>
  <conditionalFormatting sqref="T26:T29">
    <cfRule type="expression" dxfId="378" priority="159" stopIfTrue="1">
      <formula>AE26</formula>
    </cfRule>
  </conditionalFormatting>
  <conditionalFormatting sqref="T26:T29">
    <cfRule type="expression" dxfId="377" priority="158" stopIfTrue="1">
      <formula>AE26</formula>
    </cfRule>
  </conditionalFormatting>
  <conditionalFormatting sqref="T32:T35">
    <cfRule type="expression" dxfId="376" priority="157" stopIfTrue="1">
      <formula>AE32</formula>
    </cfRule>
  </conditionalFormatting>
  <conditionalFormatting sqref="T32:T35">
    <cfRule type="expression" dxfId="375" priority="156" stopIfTrue="1">
      <formula>AE32</formula>
    </cfRule>
  </conditionalFormatting>
  <conditionalFormatting sqref="T32:T35">
    <cfRule type="expression" dxfId="374" priority="155" stopIfTrue="1">
      <formula>AE32</formula>
    </cfRule>
  </conditionalFormatting>
  <conditionalFormatting sqref="T38:T41">
    <cfRule type="expression" dxfId="373" priority="154" stopIfTrue="1">
      <formula>AE38</formula>
    </cfRule>
  </conditionalFormatting>
  <conditionalFormatting sqref="T38:T41">
    <cfRule type="expression" dxfId="372" priority="153" stopIfTrue="1">
      <formula>AE38</formula>
    </cfRule>
  </conditionalFormatting>
  <conditionalFormatting sqref="T38:T41">
    <cfRule type="expression" dxfId="371" priority="152" stopIfTrue="1">
      <formula>AE38</formula>
    </cfRule>
  </conditionalFormatting>
  <conditionalFormatting sqref="T44:T47">
    <cfRule type="expression" dxfId="370" priority="151" stopIfTrue="1">
      <formula>AE44</formula>
    </cfRule>
  </conditionalFormatting>
  <conditionalFormatting sqref="T44:T47">
    <cfRule type="expression" dxfId="369" priority="150" stopIfTrue="1">
      <formula>AE44</formula>
    </cfRule>
  </conditionalFormatting>
  <conditionalFormatting sqref="T44:T47">
    <cfRule type="expression" dxfId="368" priority="149" stopIfTrue="1">
      <formula>AE44</formula>
    </cfRule>
  </conditionalFormatting>
  <conditionalFormatting sqref="T50:T53">
    <cfRule type="expression" dxfId="367" priority="148" stopIfTrue="1">
      <formula>AE50</formula>
    </cfRule>
  </conditionalFormatting>
  <conditionalFormatting sqref="T50:T53">
    <cfRule type="expression" dxfId="366" priority="147" stopIfTrue="1">
      <formula>AE50</formula>
    </cfRule>
  </conditionalFormatting>
  <conditionalFormatting sqref="T50:T53">
    <cfRule type="expression" dxfId="365" priority="146" stopIfTrue="1">
      <formula>AE50</formula>
    </cfRule>
  </conditionalFormatting>
  <conditionalFormatting sqref="T56:T59">
    <cfRule type="expression" dxfId="364" priority="145" stopIfTrue="1">
      <formula>AE56</formula>
    </cfRule>
  </conditionalFormatting>
  <conditionalFormatting sqref="T56:T59">
    <cfRule type="expression" dxfId="363" priority="144" stopIfTrue="1">
      <formula>AE56</formula>
    </cfRule>
  </conditionalFormatting>
  <conditionalFormatting sqref="T56:T59">
    <cfRule type="expression" dxfId="362" priority="143" stopIfTrue="1">
      <formula>AE56</formula>
    </cfRule>
  </conditionalFormatting>
  <conditionalFormatting sqref="T62:T65">
    <cfRule type="expression" dxfId="361" priority="142" stopIfTrue="1">
      <formula>AE62</formula>
    </cfRule>
  </conditionalFormatting>
  <conditionalFormatting sqref="T62:T65">
    <cfRule type="expression" dxfId="360" priority="141" stopIfTrue="1">
      <formula>AE62</formula>
    </cfRule>
  </conditionalFormatting>
  <conditionalFormatting sqref="T62:T65">
    <cfRule type="expression" dxfId="359" priority="140" stopIfTrue="1">
      <formula>AE62</formula>
    </cfRule>
  </conditionalFormatting>
  <conditionalFormatting sqref="T68:T71">
    <cfRule type="expression" dxfId="358" priority="139" stopIfTrue="1">
      <formula>AE68</formula>
    </cfRule>
  </conditionalFormatting>
  <conditionalFormatting sqref="T68:T71">
    <cfRule type="expression" dxfId="357" priority="138" stopIfTrue="1">
      <formula>AE68</formula>
    </cfRule>
  </conditionalFormatting>
  <conditionalFormatting sqref="T68:T71">
    <cfRule type="expression" dxfId="356" priority="137" stopIfTrue="1">
      <formula>AE68</formula>
    </cfRule>
  </conditionalFormatting>
  <conditionalFormatting sqref="T74:T77">
    <cfRule type="expression" dxfId="355" priority="136" stopIfTrue="1">
      <formula>AE74</formula>
    </cfRule>
  </conditionalFormatting>
  <conditionalFormatting sqref="T74:T77">
    <cfRule type="expression" dxfId="354" priority="135" stopIfTrue="1">
      <formula>AE74</formula>
    </cfRule>
  </conditionalFormatting>
  <conditionalFormatting sqref="T74:T77">
    <cfRule type="expression" dxfId="353" priority="134" stopIfTrue="1">
      <formula>AE74</formula>
    </cfRule>
  </conditionalFormatting>
  <conditionalFormatting sqref="T80:T83">
    <cfRule type="expression" dxfId="352" priority="133" stopIfTrue="1">
      <formula>AE80</formula>
    </cfRule>
  </conditionalFormatting>
  <conditionalFormatting sqref="T80:T83">
    <cfRule type="expression" dxfId="351" priority="132" stopIfTrue="1">
      <formula>AE80</formula>
    </cfRule>
  </conditionalFormatting>
  <conditionalFormatting sqref="T80:T83">
    <cfRule type="expression" dxfId="350" priority="131" stopIfTrue="1">
      <formula>AE80</formula>
    </cfRule>
  </conditionalFormatting>
  <conditionalFormatting sqref="T86:T89">
    <cfRule type="expression" dxfId="349" priority="130" stopIfTrue="1">
      <formula>AE86</formula>
    </cfRule>
  </conditionalFormatting>
  <conditionalFormatting sqref="T86:T89">
    <cfRule type="expression" dxfId="348" priority="129" stopIfTrue="1">
      <formula>AE86</formula>
    </cfRule>
  </conditionalFormatting>
  <conditionalFormatting sqref="T86:T89">
    <cfRule type="expression" dxfId="347" priority="128" stopIfTrue="1">
      <formula>AE86</formula>
    </cfRule>
  </conditionalFormatting>
  <conditionalFormatting sqref="T92:T95">
    <cfRule type="expression" dxfId="346" priority="127" stopIfTrue="1">
      <formula>AE92</formula>
    </cfRule>
  </conditionalFormatting>
  <conditionalFormatting sqref="T92:T95">
    <cfRule type="expression" dxfId="345" priority="126" stopIfTrue="1">
      <formula>AE92</formula>
    </cfRule>
  </conditionalFormatting>
  <conditionalFormatting sqref="T92:T95">
    <cfRule type="expression" dxfId="344" priority="125" stopIfTrue="1">
      <formula>AE92</formula>
    </cfRule>
  </conditionalFormatting>
  <conditionalFormatting sqref="T98:T101">
    <cfRule type="expression" dxfId="343" priority="124" stopIfTrue="1">
      <formula>AE98</formula>
    </cfRule>
  </conditionalFormatting>
  <conditionalFormatting sqref="T98:T101">
    <cfRule type="expression" dxfId="342" priority="123" stopIfTrue="1">
      <formula>AE98</formula>
    </cfRule>
  </conditionalFormatting>
  <conditionalFormatting sqref="T98:T101">
    <cfRule type="expression" dxfId="341" priority="122" stopIfTrue="1">
      <formula>AE98</formula>
    </cfRule>
  </conditionalFormatting>
  <conditionalFormatting sqref="T104:T107">
    <cfRule type="expression" dxfId="340" priority="121" stopIfTrue="1">
      <formula>AE104</formula>
    </cfRule>
  </conditionalFormatting>
  <conditionalFormatting sqref="T104:T107">
    <cfRule type="expression" dxfId="339" priority="120" stopIfTrue="1">
      <formula>AE104</formula>
    </cfRule>
  </conditionalFormatting>
  <conditionalFormatting sqref="T104:T107">
    <cfRule type="expression" dxfId="338" priority="119" stopIfTrue="1">
      <formula>AE104</formula>
    </cfRule>
  </conditionalFormatting>
  <conditionalFormatting sqref="C62:S62 C68:S68 C74:S74 C80:S80 C86:S86 C92:S92 C98:S98 C104:S104">
    <cfRule type="cellIs" dxfId="337" priority="118" stopIfTrue="1" operator="equal">
      <formula>$U62</formula>
    </cfRule>
  </conditionalFormatting>
  <conditionalFormatting sqref="T74:T77">
    <cfRule type="expression" dxfId="336" priority="117" stopIfTrue="1">
      <formula>AE74</formula>
    </cfRule>
  </conditionalFormatting>
  <conditionalFormatting sqref="T74:T77">
    <cfRule type="expression" dxfId="335" priority="116" stopIfTrue="1">
      <formula>AE74</formula>
    </cfRule>
  </conditionalFormatting>
  <conditionalFormatting sqref="T74:T77">
    <cfRule type="expression" dxfId="334" priority="115" stopIfTrue="1">
      <formula>AE74</formula>
    </cfRule>
  </conditionalFormatting>
  <conditionalFormatting sqref="T80:T83">
    <cfRule type="expression" dxfId="333" priority="114" stopIfTrue="1">
      <formula>AE80</formula>
    </cfRule>
  </conditionalFormatting>
  <conditionalFormatting sqref="T80:T83">
    <cfRule type="expression" dxfId="332" priority="113" stopIfTrue="1">
      <formula>AE80</formula>
    </cfRule>
  </conditionalFormatting>
  <conditionalFormatting sqref="T80:T83">
    <cfRule type="expression" dxfId="331" priority="112" stopIfTrue="1">
      <formula>AE80</formula>
    </cfRule>
  </conditionalFormatting>
  <conditionalFormatting sqref="T86:T89">
    <cfRule type="expression" dxfId="330" priority="111" stopIfTrue="1">
      <formula>AE86</formula>
    </cfRule>
  </conditionalFormatting>
  <conditionalFormatting sqref="T86:T89">
    <cfRule type="expression" dxfId="329" priority="110" stopIfTrue="1">
      <formula>AE86</formula>
    </cfRule>
  </conditionalFormatting>
  <conditionalFormatting sqref="T86:T89">
    <cfRule type="expression" dxfId="328" priority="109" stopIfTrue="1">
      <formula>AE86</formula>
    </cfRule>
  </conditionalFormatting>
  <conditionalFormatting sqref="T92:T95">
    <cfRule type="expression" dxfId="327" priority="108" stopIfTrue="1">
      <formula>AE92</formula>
    </cfRule>
  </conditionalFormatting>
  <conditionalFormatting sqref="T92:T95">
    <cfRule type="expression" dxfId="326" priority="107" stopIfTrue="1">
      <formula>AE92</formula>
    </cfRule>
  </conditionalFormatting>
  <conditionalFormatting sqref="T92:T95">
    <cfRule type="expression" dxfId="325" priority="106" stopIfTrue="1">
      <formula>AE92</formula>
    </cfRule>
  </conditionalFormatting>
  <conditionalFormatting sqref="T98:T101">
    <cfRule type="expression" dxfId="324" priority="105" stopIfTrue="1">
      <formula>AE98</formula>
    </cfRule>
  </conditionalFormatting>
  <conditionalFormatting sqref="T98:T101">
    <cfRule type="expression" dxfId="323" priority="104" stopIfTrue="1">
      <formula>AE98</formula>
    </cfRule>
  </conditionalFormatting>
  <conditionalFormatting sqref="T98:T101">
    <cfRule type="expression" dxfId="322" priority="103" stopIfTrue="1">
      <formula>AE98</formula>
    </cfRule>
  </conditionalFormatting>
  <conditionalFormatting sqref="T104:T107">
    <cfRule type="expression" dxfId="321" priority="102" stopIfTrue="1">
      <formula>AE104</formula>
    </cfRule>
  </conditionalFormatting>
  <conditionalFormatting sqref="T104:T107">
    <cfRule type="expression" dxfId="320" priority="101" stopIfTrue="1">
      <formula>AE104</formula>
    </cfRule>
  </conditionalFormatting>
  <conditionalFormatting sqref="T104:T107">
    <cfRule type="expression" dxfId="319" priority="100" stopIfTrue="1">
      <formula>AE104</formula>
    </cfRule>
  </conditionalFormatting>
  <conditionalFormatting sqref="T110:T113">
    <cfRule type="expression" dxfId="318" priority="99" stopIfTrue="1">
      <formula>AE110</formula>
    </cfRule>
  </conditionalFormatting>
  <conditionalFormatting sqref="T110:T113">
    <cfRule type="expression" dxfId="317" priority="98" stopIfTrue="1">
      <formula>AE110</formula>
    </cfRule>
  </conditionalFormatting>
  <conditionalFormatting sqref="T110:T113">
    <cfRule type="expression" dxfId="316" priority="97" stopIfTrue="1">
      <formula>AE110</formula>
    </cfRule>
  </conditionalFormatting>
  <conditionalFormatting sqref="T116:T119">
    <cfRule type="expression" dxfId="315" priority="96" stopIfTrue="1">
      <formula>AE116</formula>
    </cfRule>
  </conditionalFormatting>
  <conditionalFormatting sqref="T116:T119">
    <cfRule type="expression" dxfId="314" priority="95" stopIfTrue="1">
      <formula>AE116</formula>
    </cfRule>
  </conditionalFormatting>
  <conditionalFormatting sqref="T116:T119">
    <cfRule type="expression" dxfId="313" priority="94" stopIfTrue="1">
      <formula>AE116</formula>
    </cfRule>
  </conditionalFormatting>
  <conditionalFormatting sqref="T122:T125">
    <cfRule type="expression" dxfId="312" priority="93" stopIfTrue="1">
      <formula>AE122</formula>
    </cfRule>
  </conditionalFormatting>
  <conditionalFormatting sqref="T122:T125">
    <cfRule type="expression" dxfId="311" priority="92" stopIfTrue="1">
      <formula>AE122</formula>
    </cfRule>
  </conditionalFormatting>
  <conditionalFormatting sqref="T122:T125">
    <cfRule type="expression" dxfId="310" priority="91" stopIfTrue="1">
      <formula>AE122</formula>
    </cfRule>
  </conditionalFormatting>
  <conditionalFormatting sqref="T128:T131">
    <cfRule type="expression" dxfId="309" priority="90" stopIfTrue="1">
      <formula>AE128</formula>
    </cfRule>
  </conditionalFormatting>
  <conditionalFormatting sqref="T128:T131">
    <cfRule type="expression" dxfId="308" priority="89" stopIfTrue="1">
      <formula>AE128</formula>
    </cfRule>
  </conditionalFormatting>
  <conditionalFormatting sqref="T128:T131">
    <cfRule type="expression" dxfId="307" priority="88" stopIfTrue="1">
      <formula>AE128</formula>
    </cfRule>
  </conditionalFormatting>
  <conditionalFormatting sqref="T134:T137">
    <cfRule type="expression" dxfId="306" priority="87" stopIfTrue="1">
      <formula>AE134</formula>
    </cfRule>
  </conditionalFormatting>
  <conditionalFormatting sqref="T134:T137">
    <cfRule type="expression" dxfId="305" priority="86" stopIfTrue="1">
      <formula>AE134</formula>
    </cfRule>
  </conditionalFormatting>
  <conditionalFormatting sqref="T134:T137">
    <cfRule type="expression" dxfId="304" priority="85" stopIfTrue="1">
      <formula>AE134</formula>
    </cfRule>
  </conditionalFormatting>
  <conditionalFormatting sqref="T140:T143">
    <cfRule type="expression" dxfId="303" priority="84" stopIfTrue="1">
      <formula>AE140</formula>
    </cfRule>
  </conditionalFormatting>
  <conditionalFormatting sqref="T140:T143">
    <cfRule type="expression" dxfId="302" priority="83" stopIfTrue="1">
      <formula>AE140</formula>
    </cfRule>
  </conditionalFormatting>
  <conditionalFormatting sqref="T140:T143">
    <cfRule type="expression" dxfId="301" priority="82" stopIfTrue="1">
      <formula>AE140</formula>
    </cfRule>
  </conditionalFormatting>
  <conditionalFormatting sqref="T146:T149">
    <cfRule type="expression" dxfId="300" priority="81" stopIfTrue="1">
      <formula>AE146</formula>
    </cfRule>
  </conditionalFormatting>
  <conditionalFormatting sqref="T146:T149">
    <cfRule type="expression" dxfId="299" priority="80" stopIfTrue="1">
      <formula>AE146</formula>
    </cfRule>
  </conditionalFormatting>
  <conditionalFormatting sqref="T146:T149">
    <cfRule type="expression" dxfId="298" priority="79" stopIfTrue="1">
      <formula>AE146</formula>
    </cfRule>
  </conditionalFormatting>
  <conditionalFormatting sqref="T152:T155">
    <cfRule type="expression" dxfId="297" priority="78" stopIfTrue="1">
      <formula>AE152</formula>
    </cfRule>
  </conditionalFormatting>
  <conditionalFormatting sqref="T152:T155">
    <cfRule type="expression" dxfId="296" priority="77" stopIfTrue="1">
      <formula>AE152</formula>
    </cfRule>
  </conditionalFormatting>
  <conditionalFormatting sqref="T152:T155">
    <cfRule type="expression" dxfId="295" priority="76" stopIfTrue="1">
      <formula>AE152</formula>
    </cfRule>
  </conditionalFormatting>
  <conditionalFormatting sqref="T122:T125">
    <cfRule type="expression" dxfId="294" priority="75" stopIfTrue="1">
      <formula>AE122</formula>
    </cfRule>
  </conditionalFormatting>
  <conditionalFormatting sqref="T122:T125">
    <cfRule type="expression" dxfId="293" priority="74" stopIfTrue="1">
      <formula>AE122</formula>
    </cfRule>
  </conditionalFormatting>
  <conditionalFormatting sqref="T122:T125">
    <cfRule type="expression" dxfId="292" priority="73" stopIfTrue="1">
      <formula>AE122</formula>
    </cfRule>
  </conditionalFormatting>
  <conditionalFormatting sqref="T128:T131">
    <cfRule type="expression" dxfId="291" priority="72" stopIfTrue="1">
      <formula>AE128</formula>
    </cfRule>
  </conditionalFormatting>
  <conditionalFormatting sqref="T128:T131">
    <cfRule type="expression" dxfId="290" priority="71" stopIfTrue="1">
      <formula>AE128</formula>
    </cfRule>
  </conditionalFormatting>
  <conditionalFormatting sqref="T128:T131">
    <cfRule type="expression" dxfId="289" priority="70" stopIfTrue="1">
      <formula>AE128</formula>
    </cfRule>
  </conditionalFormatting>
  <conditionalFormatting sqref="T134:T137">
    <cfRule type="expression" dxfId="288" priority="69" stopIfTrue="1">
      <formula>AE134</formula>
    </cfRule>
  </conditionalFormatting>
  <conditionalFormatting sqref="T134:T137">
    <cfRule type="expression" dxfId="287" priority="68" stopIfTrue="1">
      <formula>AE134</formula>
    </cfRule>
  </conditionalFormatting>
  <conditionalFormatting sqref="T134:T137">
    <cfRule type="expression" dxfId="286" priority="67" stopIfTrue="1">
      <formula>AE134</formula>
    </cfRule>
  </conditionalFormatting>
  <conditionalFormatting sqref="T140:T143">
    <cfRule type="expression" dxfId="285" priority="66" stopIfTrue="1">
      <formula>AE140</formula>
    </cfRule>
  </conditionalFormatting>
  <conditionalFormatting sqref="T140:T143">
    <cfRule type="expression" dxfId="284" priority="65" stopIfTrue="1">
      <formula>AE140</formula>
    </cfRule>
  </conditionalFormatting>
  <conditionalFormatting sqref="T140:T143">
    <cfRule type="expression" dxfId="283" priority="64" stopIfTrue="1">
      <formula>AE140</formula>
    </cfRule>
  </conditionalFormatting>
  <conditionalFormatting sqref="T146:T149">
    <cfRule type="expression" dxfId="282" priority="63" stopIfTrue="1">
      <formula>AE146</formula>
    </cfRule>
  </conditionalFormatting>
  <conditionalFormatting sqref="T146:T149">
    <cfRule type="expression" dxfId="281" priority="62" stopIfTrue="1">
      <formula>AE146</formula>
    </cfRule>
  </conditionalFormatting>
  <conditionalFormatting sqref="T146:T149">
    <cfRule type="expression" dxfId="280" priority="61" stopIfTrue="1">
      <formula>AE146</formula>
    </cfRule>
  </conditionalFormatting>
  <conditionalFormatting sqref="T152:T155">
    <cfRule type="expression" dxfId="279" priority="60" stopIfTrue="1">
      <formula>AE152</formula>
    </cfRule>
  </conditionalFormatting>
  <conditionalFormatting sqref="T152:T155">
    <cfRule type="expression" dxfId="278" priority="59" stopIfTrue="1">
      <formula>AE152</formula>
    </cfRule>
  </conditionalFormatting>
  <conditionalFormatting sqref="T152:T155">
    <cfRule type="expression" dxfId="277" priority="58" stopIfTrue="1">
      <formula>AE152</formula>
    </cfRule>
  </conditionalFormatting>
  <conditionalFormatting sqref="K8:L8">
    <cfRule type="cellIs" dxfId="276" priority="57" stopIfTrue="1" operator="equal">
      <formula>$U8</formula>
    </cfRule>
  </conditionalFormatting>
  <conditionalFormatting sqref="K14:L14">
    <cfRule type="cellIs" dxfId="275" priority="56" stopIfTrue="1" operator="equal">
      <formula>$U14</formula>
    </cfRule>
  </conditionalFormatting>
  <conditionalFormatting sqref="K20:L20">
    <cfRule type="cellIs" dxfId="274" priority="55" stopIfTrue="1" operator="equal">
      <formula>$U20</formula>
    </cfRule>
  </conditionalFormatting>
  <conditionalFormatting sqref="K26:L26">
    <cfRule type="cellIs" dxfId="273" priority="54" stopIfTrue="1" operator="equal">
      <formula>$U26</formula>
    </cfRule>
  </conditionalFormatting>
  <conditionalFormatting sqref="K32:L32">
    <cfRule type="cellIs" dxfId="272" priority="53" stopIfTrue="1" operator="equal">
      <formula>$U32</formula>
    </cfRule>
  </conditionalFormatting>
  <conditionalFormatting sqref="K38:L38">
    <cfRule type="cellIs" dxfId="271" priority="52" stopIfTrue="1" operator="equal">
      <formula>$U38</formula>
    </cfRule>
  </conditionalFormatting>
  <conditionalFormatting sqref="K104:L104">
    <cfRule type="cellIs" dxfId="270" priority="51" stopIfTrue="1" operator="equal">
      <formula>$U104</formula>
    </cfRule>
  </conditionalFormatting>
  <conditionalFormatting sqref="K170:L170">
    <cfRule type="cellIs" dxfId="269" priority="50" stopIfTrue="1" operator="equal">
      <formula>$U170</formula>
    </cfRule>
  </conditionalFormatting>
  <conditionalFormatting sqref="K176:L176">
    <cfRule type="cellIs" dxfId="268" priority="49" stopIfTrue="1" operator="equal">
      <formula>$U176</formula>
    </cfRule>
  </conditionalFormatting>
  <conditionalFormatting sqref="K182:L182">
    <cfRule type="cellIs" dxfId="267" priority="48" stopIfTrue="1" operator="equal">
      <formula>$U182</formula>
    </cfRule>
  </conditionalFormatting>
  <conditionalFormatting sqref="Q14:S14">
    <cfRule type="cellIs" dxfId="266" priority="47" stopIfTrue="1" operator="equal">
      <formula>$U14</formula>
    </cfRule>
  </conditionalFormatting>
  <conditionalFormatting sqref="Q26:S26">
    <cfRule type="cellIs" dxfId="265" priority="46" stopIfTrue="1" operator="equal">
      <formula>$U26</formula>
    </cfRule>
  </conditionalFormatting>
  <conditionalFormatting sqref="Q32:S32">
    <cfRule type="cellIs" dxfId="264" priority="45" stopIfTrue="1" operator="equal">
      <formula>$U32</formula>
    </cfRule>
  </conditionalFormatting>
  <conditionalFormatting sqref="Q38:S38">
    <cfRule type="cellIs" dxfId="263" priority="44" stopIfTrue="1" operator="equal">
      <formula>$U38</formula>
    </cfRule>
  </conditionalFormatting>
  <conditionalFormatting sqref="Q44:S44">
    <cfRule type="cellIs" dxfId="262" priority="43" stopIfTrue="1" operator="equal">
      <formula>$U44</formula>
    </cfRule>
  </conditionalFormatting>
  <conditionalFormatting sqref="Q50:S50">
    <cfRule type="cellIs" dxfId="261" priority="42" stopIfTrue="1" operator="equal">
      <formula>$U50</formula>
    </cfRule>
  </conditionalFormatting>
  <conditionalFormatting sqref="Q56:S56">
    <cfRule type="cellIs" dxfId="260" priority="41" stopIfTrue="1" operator="equal">
      <formula>$U56</formula>
    </cfRule>
  </conditionalFormatting>
  <conditionalFormatting sqref="Q62:S62">
    <cfRule type="cellIs" dxfId="259" priority="40" stopIfTrue="1" operator="equal">
      <formula>$U62</formula>
    </cfRule>
  </conditionalFormatting>
  <conditionalFormatting sqref="Q68:S68">
    <cfRule type="cellIs" dxfId="258" priority="39" stopIfTrue="1" operator="equal">
      <formula>$U68</formula>
    </cfRule>
  </conditionalFormatting>
  <conditionalFormatting sqref="Q74:S74">
    <cfRule type="cellIs" dxfId="257" priority="38" stopIfTrue="1" operator="equal">
      <formula>$U74</formula>
    </cfRule>
  </conditionalFormatting>
  <conditionalFormatting sqref="Q80:S80">
    <cfRule type="cellIs" dxfId="256" priority="37" stopIfTrue="1" operator="equal">
      <formula>$U80</formula>
    </cfRule>
  </conditionalFormatting>
  <conditionalFormatting sqref="Q86:S86">
    <cfRule type="cellIs" dxfId="255" priority="36" stopIfTrue="1" operator="equal">
      <formula>$U86</formula>
    </cfRule>
  </conditionalFormatting>
  <conditionalFormatting sqref="Q98:S98">
    <cfRule type="cellIs" dxfId="254" priority="35" stopIfTrue="1" operator="equal">
      <formula>$U98</formula>
    </cfRule>
  </conditionalFormatting>
  <conditionalFormatting sqref="Q110:S110">
    <cfRule type="cellIs" dxfId="253" priority="34" stopIfTrue="1" operator="equal">
      <formula>$U110</formula>
    </cfRule>
  </conditionalFormatting>
  <conditionalFormatting sqref="Q116:S116">
    <cfRule type="cellIs" dxfId="252" priority="33" stopIfTrue="1" operator="equal">
      <formula>$U116</formula>
    </cfRule>
  </conditionalFormatting>
  <conditionalFormatting sqref="Q122:S122">
    <cfRule type="cellIs" dxfId="251" priority="32" stopIfTrue="1" operator="equal">
      <formula>$U122</formula>
    </cfRule>
  </conditionalFormatting>
  <conditionalFormatting sqref="Q128:S128">
    <cfRule type="cellIs" dxfId="250" priority="31" stopIfTrue="1" operator="equal">
      <formula>$U128</formula>
    </cfRule>
  </conditionalFormatting>
  <conditionalFormatting sqref="Q134:S134">
    <cfRule type="cellIs" dxfId="249" priority="30" stopIfTrue="1" operator="equal">
      <formula>$U134</formula>
    </cfRule>
  </conditionalFormatting>
  <conditionalFormatting sqref="Q140:S140">
    <cfRule type="cellIs" dxfId="248" priority="29" stopIfTrue="1" operator="equal">
      <formula>$U140</formula>
    </cfRule>
  </conditionalFormatting>
  <conditionalFormatting sqref="Q146:S146">
    <cfRule type="cellIs" dxfId="247" priority="28" stopIfTrue="1" operator="equal">
      <formula>$U146</formula>
    </cfRule>
  </conditionalFormatting>
  <conditionalFormatting sqref="Q152:S152">
    <cfRule type="cellIs" dxfId="246" priority="27" stopIfTrue="1" operator="equal">
      <formula>$U152</formula>
    </cfRule>
  </conditionalFormatting>
  <conditionalFormatting sqref="Q158:S158">
    <cfRule type="cellIs" dxfId="245" priority="26" stopIfTrue="1" operator="equal">
      <formula>$U158</formula>
    </cfRule>
  </conditionalFormatting>
  <conditionalFormatting sqref="Q164:S164">
    <cfRule type="cellIs" dxfId="244" priority="25" stopIfTrue="1" operator="equal">
      <formula>$U164</formula>
    </cfRule>
  </conditionalFormatting>
  <conditionalFormatting sqref="Q170:S170">
    <cfRule type="cellIs" dxfId="243" priority="24" stopIfTrue="1" operator="equal">
      <formula>$U170</formula>
    </cfRule>
  </conditionalFormatting>
  <conditionalFormatting sqref="Q182:S182">
    <cfRule type="cellIs" dxfId="242" priority="23" stopIfTrue="1" operator="equal">
      <formula>$U182</formula>
    </cfRule>
  </conditionalFormatting>
  <conditionalFormatting sqref="O8:P8">
    <cfRule type="cellIs" dxfId="241" priority="22" stopIfTrue="1" operator="equal">
      <formula>$U8</formula>
    </cfRule>
  </conditionalFormatting>
  <conditionalFormatting sqref="O8:Q8">
    <cfRule type="cellIs" dxfId="240" priority="21" stopIfTrue="1" operator="equal">
      <formula>$U8</formula>
    </cfRule>
  </conditionalFormatting>
  <conditionalFormatting sqref="O20:Q20">
    <cfRule type="cellIs" dxfId="239" priority="20" stopIfTrue="1" operator="equal">
      <formula>$U20</formula>
    </cfRule>
  </conditionalFormatting>
  <conditionalFormatting sqref="O92:Q92">
    <cfRule type="cellIs" dxfId="238" priority="19" stopIfTrue="1" operator="equal">
      <formula>$U92</formula>
    </cfRule>
  </conditionalFormatting>
  <conditionalFormatting sqref="O104:Q104">
    <cfRule type="cellIs" dxfId="237" priority="18" stopIfTrue="1" operator="equal">
      <formula>$U104</formula>
    </cfRule>
  </conditionalFormatting>
  <conditionalFormatting sqref="O176:Q176">
    <cfRule type="cellIs" dxfId="236" priority="17" stopIfTrue="1" operator="equal">
      <formula>$U176</formula>
    </cfRule>
  </conditionalFormatting>
  <conditionalFormatting sqref="O26:Q26">
    <cfRule type="cellIs" dxfId="235" priority="16" stopIfTrue="1" operator="equal">
      <formula>$U26</formula>
    </cfRule>
  </conditionalFormatting>
  <conditionalFormatting sqref="O32:Q32">
    <cfRule type="cellIs" dxfId="234" priority="15" stopIfTrue="1" operator="equal">
      <formula>$U32</formula>
    </cfRule>
  </conditionalFormatting>
  <conditionalFormatting sqref="O38:Q38">
    <cfRule type="cellIs" dxfId="233" priority="14" stopIfTrue="1" operator="equal">
      <formula>$U38</formula>
    </cfRule>
  </conditionalFormatting>
  <conditionalFormatting sqref="O44:Q44">
    <cfRule type="cellIs" dxfId="232" priority="13" stopIfTrue="1" operator="equal">
      <formula>$U44</formula>
    </cfRule>
  </conditionalFormatting>
  <conditionalFormatting sqref="O50:Q50">
    <cfRule type="cellIs" dxfId="231" priority="12" stopIfTrue="1" operator="equal">
      <formula>$U50</formula>
    </cfRule>
  </conditionalFormatting>
  <conditionalFormatting sqref="O56:Q56">
    <cfRule type="cellIs" dxfId="230" priority="11" stopIfTrue="1" operator="equal">
      <formula>$U56</formula>
    </cfRule>
  </conditionalFormatting>
  <conditionalFormatting sqref="O62:S62">
    <cfRule type="cellIs" dxfId="229" priority="10" stopIfTrue="1" operator="equal">
      <formula>$U62</formula>
    </cfRule>
  </conditionalFormatting>
  <conditionalFormatting sqref="O62:Q62">
    <cfRule type="cellIs" dxfId="228" priority="9" stopIfTrue="1" operator="equal">
      <formula>$U62</formula>
    </cfRule>
  </conditionalFormatting>
  <conditionalFormatting sqref="O68:S68">
    <cfRule type="cellIs" dxfId="227" priority="8" stopIfTrue="1" operator="equal">
      <formula>$U68</formula>
    </cfRule>
  </conditionalFormatting>
  <conditionalFormatting sqref="O68:Q68">
    <cfRule type="cellIs" dxfId="226" priority="7" stopIfTrue="1" operator="equal">
      <formula>$U68</formula>
    </cfRule>
  </conditionalFormatting>
  <conditionalFormatting sqref="O74:S74">
    <cfRule type="cellIs" dxfId="225" priority="6" stopIfTrue="1" operator="equal">
      <formula>$U74</formula>
    </cfRule>
  </conditionalFormatting>
  <conditionalFormatting sqref="O74:Q74">
    <cfRule type="cellIs" dxfId="224" priority="5" stopIfTrue="1" operator="equal">
      <formula>$U74</formula>
    </cfRule>
  </conditionalFormatting>
  <conditionalFormatting sqref="O80:S80">
    <cfRule type="cellIs" dxfId="223" priority="4" stopIfTrue="1" operator="equal">
      <formula>$U80</formula>
    </cfRule>
  </conditionalFormatting>
  <conditionalFormatting sqref="O80:Q80">
    <cfRule type="cellIs" dxfId="222" priority="3" stopIfTrue="1" operator="equal">
      <formula>$U80</formula>
    </cfRule>
  </conditionalFormatting>
  <conditionalFormatting sqref="O92:S92">
    <cfRule type="cellIs" dxfId="221" priority="2" stopIfTrue="1" operator="equal">
      <formula>$U92</formula>
    </cfRule>
  </conditionalFormatting>
  <conditionalFormatting sqref="O92:Q92">
    <cfRule type="cellIs" dxfId="220" priority="1" stopIfTrue="1" operator="equal">
      <formula>$U92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7" manualBreakCount="7">
    <brk id="29" max="19" man="1"/>
    <brk id="53" max="19" man="1"/>
    <brk id="77" max="19" man="1"/>
    <brk id="101" max="19" man="1"/>
    <brk id="125" max="19" man="1"/>
    <brk id="149" max="19" man="1"/>
    <brk id="173" max="1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5"/>
  <sheetViews>
    <sheetView zoomScaleNormal="100" workbookViewId="0">
      <pane xSplit="2" ySplit="5" topLeftCell="C13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47" customWidth="1"/>
    <col min="2" max="2" width="7.7109375" style="47" customWidth="1"/>
    <col min="3" max="20" width="6.28515625" style="47" customWidth="1"/>
    <col min="21" max="21" width="11.7109375" style="47" customWidth="1"/>
    <col min="22" max="22" width="6.7109375" style="47" customWidth="1"/>
    <col min="23" max="16384" width="9.140625" style="47"/>
  </cols>
  <sheetData>
    <row r="1" spans="1:25" ht="21.95" customHeight="1" x14ac:dyDescent="0.2">
      <c r="A1" s="19" t="s">
        <v>15</v>
      </c>
      <c r="B1" s="42"/>
      <c r="C1" s="42"/>
      <c r="D1" s="42"/>
      <c r="E1" s="42"/>
      <c r="F1" s="43"/>
      <c r="G1" s="43"/>
      <c r="H1" s="43"/>
      <c r="I1" s="43"/>
      <c r="J1" s="43"/>
      <c r="K1" s="44"/>
      <c r="L1" s="65" t="s">
        <v>58</v>
      </c>
      <c r="M1" s="20"/>
      <c r="N1" s="20"/>
      <c r="O1" s="20"/>
      <c r="P1" s="20"/>
      <c r="Q1" s="20"/>
      <c r="R1" s="20"/>
      <c r="S1" s="20"/>
      <c r="T1" s="45"/>
      <c r="U1" s="46"/>
    </row>
    <row r="2" spans="1:25" ht="5.0999999999999996" customHeight="1" thickBot="1" x14ac:dyDescent="0.25">
      <c r="A2" s="21"/>
      <c r="B2" s="48"/>
      <c r="C2" s="48"/>
      <c r="D2" s="48"/>
      <c r="E2" s="48"/>
      <c r="F2" s="49"/>
      <c r="G2" s="49"/>
      <c r="H2" s="49"/>
      <c r="I2" s="49"/>
      <c r="J2" s="49"/>
      <c r="K2" s="50"/>
      <c r="L2" s="49"/>
      <c r="M2" s="1"/>
      <c r="N2" s="1"/>
      <c r="O2" s="1"/>
      <c r="P2" s="1"/>
      <c r="Q2" s="48"/>
      <c r="R2" s="48"/>
      <c r="S2" s="48"/>
      <c r="T2" s="48"/>
      <c r="U2" s="51"/>
    </row>
    <row r="3" spans="1:25" ht="21.95" customHeight="1" thickBot="1" x14ac:dyDescent="0.25">
      <c r="A3" s="21" t="s">
        <v>0</v>
      </c>
      <c r="B3" s="24">
        <v>12</v>
      </c>
      <c r="C3" s="113" t="s">
        <v>21</v>
      </c>
      <c r="D3" s="113"/>
      <c r="E3" s="113"/>
      <c r="F3" s="113"/>
      <c r="G3" s="113"/>
      <c r="H3" s="113"/>
      <c r="I3" s="113"/>
      <c r="J3" s="113"/>
      <c r="K3" s="50"/>
      <c r="L3" s="116" t="s">
        <v>37</v>
      </c>
      <c r="M3" s="1"/>
      <c r="N3" s="1"/>
      <c r="O3" s="1"/>
      <c r="P3" s="1"/>
      <c r="Q3" s="48"/>
      <c r="R3" s="48"/>
      <c r="S3" s="48"/>
      <c r="T3" s="48"/>
      <c r="U3" s="51"/>
    </row>
    <row r="4" spans="1:25" ht="5.0999999999999996" customHeight="1" thickBot="1" x14ac:dyDescent="0.3">
      <c r="A4" s="25"/>
      <c r="B4" s="26"/>
      <c r="C4" s="27"/>
      <c r="D4" s="27"/>
      <c r="E4" s="27"/>
      <c r="F4" s="52"/>
      <c r="G4" s="52"/>
      <c r="H4" s="52"/>
      <c r="I4" s="52"/>
      <c r="J4" s="52"/>
      <c r="K4" s="28"/>
      <c r="L4" s="26"/>
      <c r="M4" s="26"/>
      <c r="N4" s="26"/>
      <c r="O4" s="26"/>
      <c r="P4" s="26"/>
      <c r="Q4" s="53"/>
      <c r="R4" s="53"/>
      <c r="S4" s="53"/>
      <c r="T4" s="53"/>
      <c r="U4" s="54"/>
    </row>
    <row r="5" spans="1:25" s="66" customFormat="1" ht="114.95" customHeight="1" thickBot="1" x14ac:dyDescent="0.25">
      <c r="A5" s="30" t="s">
        <v>2</v>
      </c>
      <c r="B5" s="30" t="s">
        <v>3</v>
      </c>
      <c r="C5" s="87" t="s">
        <v>32</v>
      </c>
      <c r="D5" s="87" t="s">
        <v>36</v>
      </c>
      <c r="E5" s="87" t="s">
        <v>47</v>
      </c>
      <c r="F5" s="87" t="s">
        <v>38</v>
      </c>
      <c r="G5" s="120" t="s">
        <v>59</v>
      </c>
      <c r="H5" s="91" t="s">
        <v>39</v>
      </c>
      <c r="I5" s="115" t="s">
        <v>40</v>
      </c>
      <c r="J5" s="121" t="s">
        <v>41</v>
      </c>
      <c r="K5" s="90" t="s">
        <v>28</v>
      </c>
      <c r="L5" s="115" t="s">
        <v>42</v>
      </c>
      <c r="M5" s="118" t="s">
        <v>43</v>
      </c>
      <c r="N5" s="118" t="s">
        <v>44</v>
      </c>
      <c r="O5" s="115" t="s">
        <v>48</v>
      </c>
      <c r="P5" s="115" t="s">
        <v>45</v>
      </c>
      <c r="Q5" s="115" t="s">
        <v>24</v>
      </c>
      <c r="R5" s="118" t="s">
        <v>46</v>
      </c>
      <c r="S5" s="115" t="s">
        <v>18</v>
      </c>
      <c r="T5" s="115" t="s">
        <v>16</v>
      </c>
      <c r="U5" s="30" t="s">
        <v>14</v>
      </c>
      <c r="V5" s="16" t="s">
        <v>4</v>
      </c>
    </row>
    <row r="6" spans="1:25" s="56" customFormat="1" ht="15.6" customHeight="1" x14ac:dyDescent="0.15">
      <c r="A6" s="67"/>
      <c r="B6" s="31" t="s">
        <v>5</v>
      </c>
      <c r="C6" s="32"/>
      <c r="D6" s="84" t="s">
        <v>50</v>
      </c>
      <c r="E6" s="122" t="s">
        <v>50</v>
      </c>
      <c r="F6" s="123" t="s">
        <v>50</v>
      </c>
      <c r="G6" s="117"/>
      <c r="H6" s="95">
        <v>0</v>
      </c>
      <c r="I6" s="94">
        <v>0</v>
      </c>
      <c r="J6" s="94">
        <v>0</v>
      </c>
      <c r="K6" s="93" t="s">
        <v>50</v>
      </c>
      <c r="L6" s="94">
        <v>0</v>
      </c>
      <c r="M6" s="124">
        <v>0</v>
      </c>
      <c r="N6" s="29">
        <v>0</v>
      </c>
      <c r="O6" s="29">
        <v>2</v>
      </c>
      <c r="P6" s="29">
        <v>0</v>
      </c>
      <c r="Q6" s="29">
        <v>1</v>
      </c>
      <c r="R6" s="29">
        <v>2</v>
      </c>
      <c r="S6" s="29">
        <v>0</v>
      </c>
      <c r="T6" s="36">
        <v>2</v>
      </c>
      <c r="U6" s="37" t="s">
        <v>6</v>
      </c>
      <c r="V6" s="55"/>
      <c r="W6" s="59"/>
      <c r="X6" s="59"/>
      <c r="Y6" s="59"/>
    </row>
    <row r="7" spans="1:25" s="56" customFormat="1" ht="15.6" customHeight="1" x14ac:dyDescent="0.2">
      <c r="A7" s="33">
        <v>5.28</v>
      </c>
      <c r="B7" s="34" t="s">
        <v>7</v>
      </c>
      <c r="C7" s="119" t="s">
        <v>50</v>
      </c>
      <c r="D7" s="85" t="s">
        <v>50</v>
      </c>
      <c r="E7" s="125" t="s">
        <v>50</v>
      </c>
      <c r="F7" s="126" t="s">
        <v>50</v>
      </c>
      <c r="G7" s="100">
        <v>0</v>
      </c>
      <c r="H7" s="100">
        <v>1</v>
      </c>
      <c r="I7" s="99">
        <v>0</v>
      </c>
      <c r="J7" s="99">
        <v>0</v>
      </c>
      <c r="K7" s="98" t="s">
        <v>50</v>
      </c>
      <c r="L7" s="99">
        <v>0</v>
      </c>
      <c r="M7" s="127">
        <v>2</v>
      </c>
      <c r="N7" s="4">
        <v>1</v>
      </c>
      <c r="O7" s="4">
        <v>1</v>
      </c>
      <c r="P7" s="4">
        <v>1</v>
      </c>
      <c r="Q7" s="4">
        <v>0</v>
      </c>
      <c r="R7" s="4">
        <v>1</v>
      </c>
      <c r="S7" s="4">
        <v>0</v>
      </c>
      <c r="T7" s="22"/>
      <c r="U7" s="38">
        <f>SUM(C7:S7)</f>
        <v>7</v>
      </c>
      <c r="V7" s="17"/>
      <c r="W7" s="59"/>
      <c r="X7" s="59"/>
      <c r="Y7" s="59"/>
    </row>
    <row r="8" spans="1:25" s="56" customFormat="1" ht="15.6" customHeight="1" x14ac:dyDescent="0.2">
      <c r="A8" s="153" t="s">
        <v>49</v>
      </c>
      <c r="B8" s="34" t="s">
        <v>8</v>
      </c>
      <c r="C8" s="119" t="s">
        <v>50</v>
      </c>
      <c r="D8" s="86" t="s">
        <v>50</v>
      </c>
      <c r="E8" s="128" t="s">
        <v>50</v>
      </c>
      <c r="F8" s="129" t="s">
        <v>50</v>
      </c>
      <c r="G8" s="105">
        <f>G7</f>
        <v>0</v>
      </c>
      <c r="H8" s="105">
        <f t="shared" ref="H8:S8" si="0">G8-H6+H7</f>
        <v>1</v>
      </c>
      <c r="I8" s="104">
        <f t="shared" si="0"/>
        <v>1</v>
      </c>
      <c r="J8" s="104">
        <f t="shared" si="0"/>
        <v>1</v>
      </c>
      <c r="K8" s="103" t="s">
        <v>50</v>
      </c>
      <c r="L8" s="104">
        <f>J8-L6+L7</f>
        <v>1</v>
      </c>
      <c r="M8" s="130">
        <f t="shared" si="0"/>
        <v>3</v>
      </c>
      <c r="N8" s="5">
        <f t="shared" si="0"/>
        <v>4</v>
      </c>
      <c r="O8" s="5">
        <f t="shared" si="0"/>
        <v>3</v>
      </c>
      <c r="P8" s="5">
        <f t="shared" si="0"/>
        <v>4</v>
      </c>
      <c r="Q8" s="5">
        <f t="shared" si="0"/>
        <v>3</v>
      </c>
      <c r="R8" s="5">
        <f t="shared" si="0"/>
        <v>2</v>
      </c>
      <c r="S8" s="5">
        <f t="shared" si="0"/>
        <v>2</v>
      </c>
      <c r="T8" s="39">
        <f>S8-T6</f>
        <v>0</v>
      </c>
      <c r="U8" s="40"/>
      <c r="V8" s="3">
        <f>MAX(C8:T8)</f>
        <v>4</v>
      </c>
      <c r="W8" s="59"/>
      <c r="X8" s="59"/>
      <c r="Y8" s="59"/>
    </row>
    <row r="9" spans="1:25" s="56" customFormat="1" ht="15.6" customHeight="1" x14ac:dyDescent="0.2">
      <c r="A9" s="154"/>
      <c r="B9" s="34" t="s">
        <v>9</v>
      </c>
      <c r="C9" s="143"/>
      <c r="D9" s="144"/>
      <c r="E9" s="144"/>
      <c r="F9" s="145"/>
      <c r="G9" s="145"/>
      <c r="H9" s="145"/>
      <c r="I9" s="145"/>
      <c r="J9" s="145"/>
      <c r="K9" s="131" t="s">
        <v>50</v>
      </c>
      <c r="L9" s="145"/>
      <c r="M9" s="145"/>
      <c r="N9" s="144"/>
      <c r="O9" s="7">
        <v>5.4</v>
      </c>
      <c r="P9" s="144"/>
      <c r="Q9" s="7">
        <v>5.45</v>
      </c>
      <c r="R9" s="144"/>
      <c r="S9" s="145"/>
      <c r="T9" s="146">
        <v>5.49</v>
      </c>
      <c r="U9" s="41">
        <v>21</v>
      </c>
      <c r="V9" s="17"/>
      <c r="W9" s="59"/>
      <c r="X9" s="59"/>
      <c r="Y9" s="59"/>
    </row>
    <row r="10" spans="1:25" s="56" customFormat="1" ht="15.6" customHeight="1" x14ac:dyDescent="0.2">
      <c r="A10" s="155"/>
      <c r="B10" s="35" t="s">
        <v>10</v>
      </c>
      <c r="C10" s="147" t="s">
        <v>50</v>
      </c>
      <c r="D10" s="148"/>
      <c r="E10" s="148"/>
      <c r="F10" s="148"/>
      <c r="G10" s="149">
        <v>5.28</v>
      </c>
      <c r="H10" s="145"/>
      <c r="I10" s="148"/>
      <c r="J10" s="148"/>
      <c r="K10" s="109" t="s">
        <v>50</v>
      </c>
      <c r="L10" s="148"/>
      <c r="M10" s="148"/>
      <c r="N10" s="148"/>
      <c r="O10" s="8">
        <f>O9</f>
        <v>5.4</v>
      </c>
      <c r="P10" s="148"/>
      <c r="Q10" s="8">
        <f>Q9</f>
        <v>5.45</v>
      </c>
      <c r="R10" s="148"/>
      <c r="S10" s="148"/>
      <c r="T10" s="142"/>
      <c r="U10" s="40"/>
      <c r="V10" s="18"/>
      <c r="W10" s="59"/>
      <c r="X10" s="59"/>
      <c r="Y10" s="59"/>
    </row>
    <row r="11" spans="1:25" s="56" customFormat="1" ht="15.6" customHeight="1" thickBot="1" x14ac:dyDescent="0.25">
      <c r="A11" s="61">
        <v>533</v>
      </c>
      <c r="B11" s="61" t="s">
        <v>11</v>
      </c>
      <c r="C11" s="68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3"/>
      <c r="U11" s="64"/>
      <c r="V11" s="3"/>
      <c r="W11" s="59"/>
      <c r="X11" s="59"/>
      <c r="Y11" s="59"/>
    </row>
    <row r="12" spans="1:25" ht="15.6" customHeight="1" x14ac:dyDescent="0.2">
      <c r="A12" s="135"/>
      <c r="B12" s="31" t="s">
        <v>5</v>
      </c>
      <c r="C12" s="32"/>
      <c r="D12" s="84">
        <v>0</v>
      </c>
      <c r="E12" s="122">
        <v>0</v>
      </c>
      <c r="F12" s="123">
        <v>0</v>
      </c>
      <c r="G12" s="145"/>
      <c r="H12" s="95" t="s">
        <v>50</v>
      </c>
      <c r="I12" s="94">
        <v>0</v>
      </c>
      <c r="J12" s="94">
        <v>0</v>
      </c>
      <c r="K12" s="93" t="s">
        <v>50</v>
      </c>
      <c r="L12" s="94">
        <v>0</v>
      </c>
      <c r="M12" s="124">
        <v>1</v>
      </c>
      <c r="N12" s="29">
        <v>0</v>
      </c>
      <c r="O12" s="29">
        <v>1</v>
      </c>
      <c r="P12" s="29">
        <v>0</v>
      </c>
      <c r="Q12" s="29">
        <v>0</v>
      </c>
      <c r="R12" s="29">
        <v>2</v>
      </c>
      <c r="S12" s="29">
        <v>0</v>
      </c>
      <c r="T12" s="36">
        <v>7</v>
      </c>
      <c r="U12" s="37" t="s">
        <v>6</v>
      </c>
      <c r="V12" s="55"/>
      <c r="W12" s="59"/>
      <c r="X12" s="59"/>
      <c r="Y12" s="59"/>
    </row>
    <row r="13" spans="1:25" ht="15.6" customHeight="1" x14ac:dyDescent="0.2">
      <c r="A13" s="133">
        <v>6.03</v>
      </c>
      <c r="B13" s="34" t="s">
        <v>7</v>
      </c>
      <c r="C13" s="119">
        <v>1</v>
      </c>
      <c r="D13" s="85">
        <v>2</v>
      </c>
      <c r="E13" s="125">
        <v>0</v>
      </c>
      <c r="F13" s="126">
        <v>0</v>
      </c>
      <c r="G13" s="100" t="s">
        <v>50</v>
      </c>
      <c r="H13" s="100" t="s">
        <v>50</v>
      </c>
      <c r="I13" s="99">
        <v>0</v>
      </c>
      <c r="J13" s="99">
        <v>0</v>
      </c>
      <c r="K13" s="98" t="s">
        <v>50</v>
      </c>
      <c r="L13" s="99">
        <v>0</v>
      </c>
      <c r="M13" s="127">
        <v>3</v>
      </c>
      <c r="N13" s="4">
        <v>1</v>
      </c>
      <c r="O13" s="4">
        <v>2</v>
      </c>
      <c r="P13" s="4">
        <v>1</v>
      </c>
      <c r="Q13" s="4">
        <v>0</v>
      </c>
      <c r="R13" s="4">
        <v>1</v>
      </c>
      <c r="S13" s="4">
        <v>0</v>
      </c>
      <c r="T13" s="22"/>
      <c r="U13" s="38">
        <f>SUM(C13:S13)</f>
        <v>11</v>
      </c>
      <c r="V13" s="17"/>
      <c r="W13" s="59"/>
      <c r="X13" s="59"/>
      <c r="Y13" s="59"/>
    </row>
    <row r="14" spans="1:25" ht="15.6" customHeight="1" x14ac:dyDescent="0.2">
      <c r="A14" s="150" t="s">
        <v>51</v>
      </c>
      <c r="B14" s="34" t="s">
        <v>8</v>
      </c>
      <c r="C14" s="119">
        <f>C13</f>
        <v>1</v>
      </c>
      <c r="D14" s="86">
        <f t="shared" ref="D14" si="1">C14-D12+D13</f>
        <v>3</v>
      </c>
      <c r="E14" s="128">
        <f>D14-E12+E13</f>
        <v>3</v>
      </c>
      <c r="F14" s="129">
        <f>E14-F12+F13</f>
        <v>3</v>
      </c>
      <c r="G14" s="105" t="s">
        <v>50</v>
      </c>
      <c r="H14" s="105" t="s">
        <v>50</v>
      </c>
      <c r="I14" s="104">
        <f>F14-I12+I13</f>
        <v>3</v>
      </c>
      <c r="J14" s="104">
        <f t="shared" ref="J14:S14" si="2">I14-J12+J13</f>
        <v>3</v>
      </c>
      <c r="K14" s="103" t="s">
        <v>50</v>
      </c>
      <c r="L14" s="104">
        <f>J14-L12+L13</f>
        <v>3</v>
      </c>
      <c r="M14" s="130">
        <f t="shared" si="2"/>
        <v>5</v>
      </c>
      <c r="N14" s="5">
        <f t="shared" si="2"/>
        <v>6</v>
      </c>
      <c r="O14" s="5">
        <f t="shared" si="2"/>
        <v>7</v>
      </c>
      <c r="P14" s="5">
        <f t="shared" si="2"/>
        <v>8</v>
      </c>
      <c r="Q14" s="5">
        <f t="shared" si="2"/>
        <v>8</v>
      </c>
      <c r="R14" s="5">
        <f t="shared" si="2"/>
        <v>7</v>
      </c>
      <c r="S14" s="5">
        <f t="shared" si="2"/>
        <v>7</v>
      </c>
      <c r="T14" s="39">
        <f>S14-T12</f>
        <v>0</v>
      </c>
      <c r="U14" s="40"/>
      <c r="V14" s="3">
        <f>MAX(C14:T14)</f>
        <v>8</v>
      </c>
      <c r="W14" s="59"/>
      <c r="X14" s="59"/>
      <c r="Y14" s="59"/>
    </row>
    <row r="15" spans="1:25" ht="15.6" customHeight="1" x14ac:dyDescent="0.2">
      <c r="A15" s="151"/>
      <c r="B15" s="34" t="s">
        <v>9</v>
      </c>
      <c r="C15" s="143"/>
      <c r="D15" s="144"/>
      <c r="E15" s="144"/>
      <c r="F15" s="145"/>
      <c r="G15" s="145"/>
      <c r="H15" s="145"/>
      <c r="I15" s="145"/>
      <c r="J15" s="145"/>
      <c r="K15" s="131" t="s">
        <v>50</v>
      </c>
      <c r="L15" s="145"/>
      <c r="M15" s="145"/>
      <c r="N15" s="144"/>
      <c r="O15" s="7">
        <v>6.17</v>
      </c>
      <c r="P15" s="144"/>
      <c r="Q15" s="7">
        <v>6.2</v>
      </c>
      <c r="R15" s="144"/>
      <c r="S15" s="145"/>
      <c r="T15" s="146">
        <v>6.27</v>
      </c>
      <c r="U15" s="41">
        <v>24</v>
      </c>
      <c r="V15" s="17"/>
      <c r="W15" s="59"/>
      <c r="X15" s="59"/>
      <c r="Y15" s="59"/>
    </row>
    <row r="16" spans="1:25" ht="15.6" customHeight="1" x14ac:dyDescent="0.2">
      <c r="A16" s="152"/>
      <c r="B16" s="35" t="s">
        <v>10</v>
      </c>
      <c r="C16" s="147">
        <v>6.03</v>
      </c>
      <c r="D16" s="148"/>
      <c r="E16" s="148"/>
      <c r="F16" s="148"/>
      <c r="G16" s="149" t="s">
        <v>50</v>
      </c>
      <c r="H16" s="145"/>
      <c r="I16" s="148"/>
      <c r="J16" s="148"/>
      <c r="K16" s="109" t="s">
        <v>50</v>
      </c>
      <c r="L16" s="148"/>
      <c r="M16" s="148"/>
      <c r="N16" s="148"/>
      <c r="O16" s="8">
        <f>O15</f>
        <v>6.17</v>
      </c>
      <c r="P16" s="148"/>
      <c r="Q16" s="8">
        <f>Q15</f>
        <v>6.2</v>
      </c>
      <c r="R16" s="148"/>
      <c r="S16" s="148"/>
      <c r="T16" s="142"/>
      <c r="U16" s="40"/>
      <c r="V16" s="18"/>
      <c r="W16" s="59"/>
      <c r="X16" s="59"/>
      <c r="Y16" s="59"/>
    </row>
    <row r="17" spans="1:25" ht="15.6" customHeight="1" thickBot="1" x14ac:dyDescent="0.25">
      <c r="A17" s="134">
        <v>509</v>
      </c>
      <c r="B17" s="61" t="s">
        <v>11</v>
      </c>
      <c r="C17" s="68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3"/>
      <c r="U17" s="64"/>
      <c r="V17" s="3"/>
      <c r="W17" s="59"/>
      <c r="X17" s="59"/>
      <c r="Y17" s="59"/>
    </row>
    <row r="18" spans="1:25" ht="15.6" customHeight="1" x14ac:dyDescent="0.2">
      <c r="A18" s="135"/>
      <c r="B18" s="31" t="s">
        <v>5</v>
      </c>
      <c r="C18" s="32"/>
      <c r="D18" s="84" t="s">
        <v>50</v>
      </c>
      <c r="E18" s="122" t="s">
        <v>50</v>
      </c>
      <c r="F18" s="123" t="s">
        <v>50</v>
      </c>
      <c r="G18" s="145"/>
      <c r="H18" s="95">
        <v>0</v>
      </c>
      <c r="I18" s="94">
        <v>0</v>
      </c>
      <c r="J18" s="94">
        <v>0</v>
      </c>
      <c r="K18" s="93">
        <v>0</v>
      </c>
      <c r="L18" s="94">
        <v>0</v>
      </c>
      <c r="M18" s="124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36">
        <v>9</v>
      </c>
      <c r="U18" s="37" t="s">
        <v>6</v>
      </c>
      <c r="V18" s="55"/>
      <c r="W18" s="59"/>
      <c r="X18" s="59"/>
      <c r="Y18" s="59"/>
    </row>
    <row r="19" spans="1:25" ht="15.6" customHeight="1" x14ac:dyDescent="0.2">
      <c r="A19" s="133">
        <v>6.32</v>
      </c>
      <c r="B19" s="34" t="s">
        <v>7</v>
      </c>
      <c r="C19" s="119" t="s">
        <v>50</v>
      </c>
      <c r="D19" s="85" t="s">
        <v>50</v>
      </c>
      <c r="E19" s="125" t="s">
        <v>50</v>
      </c>
      <c r="F19" s="126" t="s">
        <v>50</v>
      </c>
      <c r="G19" s="100">
        <v>1</v>
      </c>
      <c r="H19" s="100">
        <v>1</v>
      </c>
      <c r="I19" s="99">
        <v>1</v>
      </c>
      <c r="J19" s="99">
        <v>0</v>
      </c>
      <c r="K19" s="98">
        <v>0</v>
      </c>
      <c r="L19" s="99">
        <v>0</v>
      </c>
      <c r="M19" s="127">
        <v>2</v>
      </c>
      <c r="N19" s="4">
        <v>1</v>
      </c>
      <c r="O19" s="4">
        <v>0</v>
      </c>
      <c r="P19" s="4">
        <v>1</v>
      </c>
      <c r="Q19" s="4">
        <v>1</v>
      </c>
      <c r="R19" s="4">
        <v>0</v>
      </c>
      <c r="S19" s="4">
        <v>1</v>
      </c>
      <c r="T19" s="22"/>
      <c r="U19" s="38">
        <f>SUM(C19:S19)</f>
        <v>9</v>
      </c>
      <c r="V19" s="17"/>
      <c r="W19" s="59"/>
      <c r="X19" s="59"/>
      <c r="Y19" s="59"/>
    </row>
    <row r="20" spans="1:25" ht="15.6" customHeight="1" x14ac:dyDescent="0.2">
      <c r="A20" s="150" t="s">
        <v>49</v>
      </c>
      <c r="B20" s="34" t="s">
        <v>8</v>
      </c>
      <c r="C20" s="119" t="s">
        <v>50</v>
      </c>
      <c r="D20" s="86" t="s">
        <v>50</v>
      </c>
      <c r="E20" s="128" t="s">
        <v>50</v>
      </c>
      <c r="F20" s="129" t="s">
        <v>50</v>
      </c>
      <c r="G20" s="105">
        <f>G19</f>
        <v>1</v>
      </c>
      <c r="H20" s="105">
        <f t="shared" ref="H20:S20" si="3">G20-H18+H19</f>
        <v>2</v>
      </c>
      <c r="I20" s="104">
        <f t="shared" si="3"/>
        <v>3</v>
      </c>
      <c r="J20" s="104">
        <f t="shared" si="3"/>
        <v>3</v>
      </c>
      <c r="K20" s="130">
        <f t="shared" si="3"/>
        <v>3</v>
      </c>
      <c r="L20" s="130">
        <f t="shared" si="3"/>
        <v>3</v>
      </c>
      <c r="M20" s="130">
        <f t="shared" si="3"/>
        <v>5</v>
      </c>
      <c r="N20" s="5">
        <f t="shared" si="3"/>
        <v>6</v>
      </c>
      <c r="O20" s="5">
        <f t="shared" si="3"/>
        <v>6</v>
      </c>
      <c r="P20" s="5">
        <f t="shared" si="3"/>
        <v>7</v>
      </c>
      <c r="Q20" s="5">
        <f t="shared" si="3"/>
        <v>8</v>
      </c>
      <c r="R20" s="5">
        <f t="shared" si="3"/>
        <v>8</v>
      </c>
      <c r="S20" s="5">
        <f t="shared" si="3"/>
        <v>9</v>
      </c>
      <c r="T20" s="39">
        <f>S20-T18</f>
        <v>0</v>
      </c>
      <c r="U20" s="40"/>
      <c r="V20" s="3">
        <f>MAX(C20:T20)</f>
        <v>9</v>
      </c>
      <c r="W20" s="59"/>
      <c r="X20" s="59"/>
      <c r="Y20" s="59"/>
    </row>
    <row r="21" spans="1:25" ht="15.6" customHeight="1" x14ac:dyDescent="0.2">
      <c r="A21" s="151"/>
      <c r="B21" s="34" t="s">
        <v>9</v>
      </c>
      <c r="C21" s="143"/>
      <c r="D21" s="144"/>
      <c r="E21" s="144"/>
      <c r="F21" s="145"/>
      <c r="G21" s="145"/>
      <c r="H21" s="145"/>
      <c r="I21" s="145"/>
      <c r="J21" s="145"/>
      <c r="K21" s="131">
        <v>6.49</v>
      </c>
      <c r="L21" s="145"/>
      <c r="M21" s="145"/>
      <c r="N21" s="144"/>
      <c r="O21" s="7">
        <v>6.43</v>
      </c>
      <c r="P21" s="144"/>
      <c r="Q21" s="7">
        <v>6.47</v>
      </c>
      <c r="R21" s="144"/>
      <c r="S21" s="145"/>
      <c r="T21" s="146">
        <v>6.53</v>
      </c>
      <c r="U21" s="41">
        <v>21</v>
      </c>
      <c r="V21" s="17"/>
      <c r="W21" s="59"/>
      <c r="X21" s="59"/>
      <c r="Y21" s="59"/>
    </row>
    <row r="22" spans="1:25" ht="15.6" customHeight="1" x14ac:dyDescent="0.2">
      <c r="A22" s="152"/>
      <c r="B22" s="35" t="s">
        <v>10</v>
      </c>
      <c r="C22" s="147" t="s">
        <v>50</v>
      </c>
      <c r="D22" s="148"/>
      <c r="E22" s="148"/>
      <c r="F22" s="148"/>
      <c r="G22" s="149">
        <v>6.32</v>
      </c>
      <c r="H22" s="145"/>
      <c r="I22" s="148"/>
      <c r="J22" s="148"/>
      <c r="K22" s="109">
        <f>K21</f>
        <v>6.49</v>
      </c>
      <c r="L22" s="148"/>
      <c r="M22" s="148"/>
      <c r="N22" s="148"/>
      <c r="O22" s="8">
        <f>O21</f>
        <v>6.43</v>
      </c>
      <c r="P22" s="148"/>
      <c r="Q22" s="8">
        <f>Q21</f>
        <v>6.47</v>
      </c>
      <c r="R22" s="148"/>
      <c r="S22" s="148"/>
      <c r="T22" s="142"/>
      <c r="U22" s="40"/>
      <c r="V22" s="18"/>
      <c r="W22" s="59"/>
      <c r="X22" s="59"/>
      <c r="Y22" s="59"/>
    </row>
    <row r="23" spans="1:25" ht="15.6" customHeight="1" thickBot="1" x14ac:dyDescent="0.25">
      <c r="A23" s="134">
        <v>533</v>
      </c>
      <c r="B23" s="61" t="s">
        <v>11</v>
      </c>
      <c r="C23" s="68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3"/>
      <c r="U23" s="64"/>
      <c r="V23" s="3"/>
      <c r="W23" s="59"/>
      <c r="X23" s="59"/>
      <c r="Y23" s="59"/>
    </row>
    <row r="24" spans="1:25" ht="15.6" customHeight="1" x14ac:dyDescent="0.2">
      <c r="A24" s="135"/>
      <c r="B24" s="31" t="s">
        <v>5</v>
      </c>
      <c r="C24" s="32"/>
      <c r="D24" s="84">
        <v>0</v>
      </c>
      <c r="E24" s="122">
        <v>0</v>
      </c>
      <c r="F24" s="123">
        <v>0</v>
      </c>
      <c r="G24" s="145"/>
      <c r="H24" s="95" t="s">
        <v>50</v>
      </c>
      <c r="I24" s="94">
        <v>1</v>
      </c>
      <c r="J24" s="94">
        <v>0</v>
      </c>
      <c r="K24" s="93" t="s">
        <v>50</v>
      </c>
      <c r="L24" s="94">
        <v>0</v>
      </c>
      <c r="M24" s="124">
        <v>0</v>
      </c>
      <c r="N24" s="29">
        <v>0</v>
      </c>
      <c r="O24" s="29">
        <v>3</v>
      </c>
      <c r="P24" s="29">
        <v>1</v>
      </c>
      <c r="Q24" s="29">
        <v>0</v>
      </c>
      <c r="R24" s="29">
        <v>1</v>
      </c>
      <c r="S24" s="29">
        <v>1</v>
      </c>
      <c r="T24" s="36">
        <v>1</v>
      </c>
      <c r="U24" s="37" t="s">
        <v>6</v>
      </c>
      <c r="V24" s="55"/>
      <c r="W24" s="59"/>
      <c r="X24" s="59"/>
      <c r="Y24" s="59"/>
    </row>
    <row r="25" spans="1:25" ht="15.6" customHeight="1" x14ac:dyDescent="0.2">
      <c r="A25" s="133">
        <v>7.05</v>
      </c>
      <c r="B25" s="34" t="s">
        <v>7</v>
      </c>
      <c r="C25" s="119">
        <v>1</v>
      </c>
      <c r="D25" s="85">
        <v>0</v>
      </c>
      <c r="E25" s="125">
        <v>1</v>
      </c>
      <c r="F25" s="126">
        <v>0</v>
      </c>
      <c r="G25" s="100" t="s">
        <v>50</v>
      </c>
      <c r="H25" s="100" t="s">
        <v>50</v>
      </c>
      <c r="I25" s="99">
        <v>1</v>
      </c>
      <c r="J25" s="99">
        <v>0</v>
      </c>
      <c r="K25" s="98" t="s">
        <v>50</v>
      </c>
      <c r="L25" s="99">
        <v>1</v>
      </c>
      <c r="M25" s="127">
        <v>0</v>
      </c>
      <c r="N25" s="4">
        <v>2</v>
      </c>
      <c r="O25" s="4">
        <v>2</v>
      </c>
      <c r="P25" s="4">
        <v>0</v>
      </c>
      <c r="Q25" s="4">
        <v>0</v>
      </c>
      <c r="R25" s="4">
        <v>0</v>
      </c>
      <c r="S25" s="4">
        <v>0</v>
      </c>
      <c r="T25" s="22"/>
      <c r="U25" s="38">
        <f>SUM(C25:S25)</f>
        <v>8</v>
      </c>
      <c r="V25" s="17"/>
      <c r="W25" s="59"/>
      <c r="X25" s="59"/>
      <c r="Y25" s="59"/>
    </row>
    <row r="26" spans="1:25" ht="15.6" customHeight="1" x14ac:dyDescent="0.2">
      <c r="A26" s="150" t="s">
        <v>51</v>
      </c>
      <c r="B26" s="34" t="s">
        <v>8</v>
      </c>
      <c r="C26" s="119">
        <f>C25</f>
        <v>1</v>
      </c>
      <c r="D26" s="86">
        <f t="shared" ref="D26" si="4">C26-D24+D25</f>
        <v>1</v>
      </c>
      <c r="E26" s="128">
        <f>D26-E24+E25</f>
        <v>2</v>
      </c>
      <c r="F26" s="129">
        <f>E26-F24+F25</f>
        <v>2</v>
      </c>
      <c r="G26" s="105" t="s">
        <v>50</v>
      </c>
      <c r="H26" s="105" t="s">
        <v>50</v>
      </c>
      <c r="I26" s="104">
        <f>F26-I24+I25</f>
        <v>2</v>
      </c>
      <c r="J26" s="104">
        <f t="shared" ref="J26:S26" si="5">I26-J24+J25</f>
        <v>2</v>
      </c>
      <c r="K26" s="103" t="s">
        <v>50</v>
      </c>
      <c r="L26" s="104">
        <f>J26-L24+L25</f>
        <v>3</v>
      </c>
      <c r="M26" s="130">
        <f t="shared" si="5"/>
        <v>3</v>
      </c>
      <c r="N26" s="5">
        <f t="shared" si="5"/>
        <v>5</v>
      </c>
      <c r="O26" s="5">
        <f t="shared" si="5"/>
        <v>4</v>
      </c>
      <c r="P26" s="5">
        <f t="shared" si="5"/>
        <v>3</v>
      </c>
      <c r="Q26" s="5">
        <f t="shared" si="5"/>
        <v>3</v>
      </c>
      <c r="R26" s="5">
        <f t="shared" si="5"/>
        <v>2</v>
      </c>
      <c r="S26" s="5">
        <f t="shared" si="5"/>
        <v>1</v>
      </c>
      <c r="T26" s="39">
        <f>S26-T24</f>
        <v>0</v>
      </c>
      <c r="U26" s="40"/>
      <c r="V26" s="3">
        <f>MAX(C26:T26)</f>
        <v>5</v>
      </c>
      <c r="W26" s="59"/>
      <c r="X26" s="59"/>
      <c r="Y26" s="59"/>
    </row>
    <row r="27" spans="1:25" ht="15.6" customHeight="1" x14ac:dyDescent="0.2">
      <c r="A27" s="151"/>
      <c r="B27" s="34" t="s">
        <v>9</v>
      </c>
      <c r="C27" s="143"/>
      <c r="D27" s="144"/>
      <c r="E27" s="144"/>
      <c r="F27" s="145"/>
      <c r="G27" s="145"/>
      <c r="H27" s="145"/>
      <c r="I27" s="145"/>
      <c r="J27" s="145"/>
      <c r="K27" s="131" t="s">
        <v>50</v>
      </c>
      <c r="L27" s="145"/>
      <c r="M27" s="145"/>
      <c r="N27" s="144"/>
      <c r="O27" s="7">
        <v>7.18</v>
      </c>
      <c r="P27" s="144"/>
      <c r="Q27" s="7">
        <v>7.23</v>
      </c>
      <c r="R27" s="144"/>
      <c r="S27" s="145"/>
      <c r="T27" s="146">
        <v>7.27</v>
      </c>
      <c r="U27" s="41">
        <v>22</v>
      </c>
      <c r="V27" s="17"/>
      <c r="W27" s="59"/>
      <c r="X27" s="59"/>
      <c r="Y27" s="59"/>
    </row>
    <row r="28" spans="1:25" ht="15.6" customHeight="1" x14ac:dyDescent="0.2">
      <c r="A28" s="152"/>
      <c r="B28" s="35" t="s">
        <v>10</v>
      </c>
      <c r="C28" s="147">
        <v>7.05</v>
      </c>
      <c r="D28" s="148"/>
      <c r="E28" s="148"/>
      <c r="F28" s="148"/>
      <c r="G28" s="149" t="s">
        <v>50</v>
      </c>
      <c r="H28" s="145"/>
      <c r="I28" s="148"/>
      <c r="J28" s="148"/>
      <c r="K28" s="109" t="s">
        <v>50</v>
      </c>
      <c r="L28" s="148"/>
      <c r="M28" s="148"/>
      <c r="N28" s="148"/>
      <c r="O28" s="8">
        <v>7.19</v>
      </c>
      <c r="P28" s="148"/>
      <c r="Q28" s="8">
        <f>Q27</f>
        <v>7.23</v>
      </c>
      <c r="R28" s="148"/>
      <c r="S28" s="148"/>
      <c r="T28" s="142"/>
      <c r="U28" s="40"/>
      <c r="V28" s="18"/>
      <c r="W28" s="59"/>
      <c r="X28" s="59"/>
      <c r="Y28" s="59"/>
    </row>
    <row r="29" spans="1:25" ht="15.6" customHeight="1" thickBot="1" x14ac:dyDescent="0.25">
      <c r="A29" s="134">
        <v>509</v>
      </c>
      <c r="B29" s="61" t="s">
        <v>11</v>
      </c>
      <c r="C29" s="68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3"/>
      <c r="U29" s="64"/>
      <c r="V29" s="3"/>
      <c r="W29" s="59"/>
      <c r="X29" s="59"/>
      <c r="Y29" s="59"/>
    </row>
    <row r="30" spans="1:25" ht="15.6" customHeight="1" x14ac:dyDescent="0.2">
      <c r="A30" s="135"/>
      <c r="B30" s="31" t="s">
        <v>5</v>
      </c>
      <c r="C30" s="32"/>
      <c r="D30" s="84" t="s">
        <v>50</v>
      </c>
      <c r="E30" s="122" t="s">
        <v>50</v>
      </c>
      <c r="F30" s="123" t="s">
        <v>50</v>
      </c>
      <c r="G30" s="145"/>
      <c r="H30" s="95">
        <v>0</v>
      </c>
      <c r="I30" s="94">
        <v>1</v>
      </c>
      <c r="J30" s="94">
        <v>1</v>
      </c>
      <c r="K30" s="93">
        <v>4</v>
      </c>
      <c r="L30" s="94">
        <v>0</v>
      </c>
      <c r="M30" s="124">
        <v>1</v>
      </c>
      <c r="N30" s="29">
        <v>0</v>
      </c>
      <c r="O30" s="29">
        <v>3</v>
      </c>
      <c r="P30" s="29">
        <v>0</v>
      </c>
      <c r="Q30" s="29">
        <v>0</v>
      </c>
      <c r="R30" s="29">
        <v>1</v>
      </c>
      <c r="S30" s="29">
        <v>1</v>
      </c>
      <c r="T30" s="36">
        <v>8</v>
      </c>
      <c r="U30" s="37" t="s">
        <v>6</v>
      </c>
      <c r="V30" s="55"/>
      <c r="W30" s="59"/>
      <c r="X30" s="59"/>
      <c r="Y30" s="59"/>
    </row>
    <row r="31" spans="1:25" ht="15.6" customHeight="1" x14ac:dyDescent="0.2">
      <c r="A31" s="133">
        <v>7.49</v>
      </c>
      <c r="B31" s="34" t="s">
        <v>7</v>
      </c>
      <c r="C31" s="119" t="s">
        <v>50</v>
      </c>
      <c r="D31" s="85" t="s">
        <v>50</v>
      </c>
      <c r="E31" s="125" t="s">
        <v>50</v>
      </c>
      <c r="F31" s="126" t="s">
        <v>50</v>
      </c>
      <c r="G31" s="100">
        <v>10</v>
      </c>
      <c r="H31" s="100">
        <v>2</v>
      </c>
      <c r="I31" s="99">
        <v>0</v>
      </c>
      <c r="J31" s="99">
        <v>0</v>
      </c>
      <c r="K31" s="98">
        <v>1</v>
      </c>
      <c r="L31" s="99">
        <v>0</v>
      </c>
      <c r="M31" s="127">
        <v>0</v>
      </c>
      <c r="N31" s="4">
        <v>0</v>
      </c>
      <c r="O31" s="4">
        <v>1</v>
      </c>
      <c r="P31" s="4">
        <v>1</v>
      </c>
      <c r="Q31" s="4">
        <v>1</v>
      </c>
      <c r="R31" s="4">
        <v>3</v>
      </c>
      <c r="S31" s="4">
        <v>1</v>
      </c>
      <c r="T31" s="22"/>
      <c r="U31" s="38">
        <f>SUM(C31:S31)</f>
        <v>20</v>
      </c>
      <c r="V31" s="17"/>
      <c r="W31" s="59"/>
      <c r="X31" s="59"/>
      <c r="Y31" s="59"/>
    </row>
    <row r="32" spans="1:25" ht="15.6" customHeight="1" x14ac:dyDescent="0.2">
      <c r="A32" s="150" t="s">
        <v>49</v>
      </c>
      <c r="B32" s="34" t="s">
        <v>8</v>
      </c>
      <c r="C32" s="119" t="s">
        <v>50</v>
      </c>
      <c r="D32" s="86" t="s">
        <v>50</v>
      </c>
      <c r="E32" s="128" t="s">
        <v>50</v>
      </c>
      <c r="F32" s="129" t="s">
        <v>50</v>
      </c>
      <c r="G32" s="105">
        <f>G31</f>
        <v>10</v>
      </c>
      <c r="H32" s="105">
        <f t="shared" ref="H32:S32" si="6">G32-H30+H31</f>
        <v>12</v>
      </c>
      <c r="I32" s="104">
        <f t="shared" si="6"/>
        <v>11</v>
      </c>
      <c r="J32" s="104">
        <f t="shared" si="6"/>
        <v>10</v>
      </c>
      <c r="K32" s="130">
        <f t="shared" si="6"/>
        <v>7</v>
      </c>
      <c r="L32" s="130">
        <f t="shared" si="6"/>
        <v>7</v>
      </c>
      <c r="M32" s="130">
        <f t="shared" si="6"/>
        <v>6</v>
      </c>
      <c r="N32" s="5">
        <f t="shared" si="6"/>
        <v>6</v>
      </c>
      <c r="O32" s="5">
        <f t="shared" si="6"/>
        <v>4</v>
      </c>
      <c r="P32" s="5">
        <f t="shared" si="6"/>
        <v>5</v>
      </c>
      <c r="Q32" s="5">
        <f t="shared" si="6"/>
        <v>6</v>
      </c>
      <c r="R32" s="5">
        <f t="shared" si="6"/>
        <v>8</v>
      </c>
      <c r="S32" s="5">
        <f t="shared" si="6"/>
        <v>8</v>
      </c>
      <c r="T32" s="39">
        <f>S32-T30</f>
        <v>0</v>
      </c>
      <c r="U32" s="40"/>
      <c r="V32" s="3">
        <f>MAX(C32:T32)</f>
        <v>12</v>
      </c>
      <c r="W32" s="59"/>
      <c r="X32" s="59"/>
      <c r="Y32" s="59"/>
    </row>
    <row r="33" spans="1:25" ht="15.6" customHeight="1" x14ac:dyDescent="0.2">
      <c r="A33" s="151"/>
      <c r="B33" s="34" t="s">
        <v>9</v>
      </c>
      <c r="C33" s="143"/>
      <c r="D33" s="144"/>
      <c r="E33" s="144"/>
      <c r="F33" s="145"/>
      <c r="G33" s="145"/>
      <c r="H33" s="145"/>
      <c r="I33" s="145"/>
      <c r="J33" s="145"/>
      <c r="K33" s="131">
        <v>7.56</v>
      </c>
      <c r="L33" s="145"/>
      <c r="M33" s="145"/>
      <c r="N33" s="144"/>
      <c r="O33" s="7">
        <v>8.02</v>
      </c>
      <c r="P33" s="144"/>
      <c r="Q33" s="7">
        <v>8.0500000000000007</v>
      </c>
      <c r="R33" s="144"/>
      <c r="S33" s="145"/>
      <c r="T33" s="146">
        <v>8.11</v>
      </c>
      <c r="U33" s="41">
        <v>22</v>
      </c>
      <c r="V33" s="17"/>
      <c r="W33" s="59"/>
      <c r="X33" s="59"/>
      <c r="Y33" s="59"/>
    </row>
    <row r="34" spans="1:25" ht="15.6" customHeight="1" x14ac:dyDescent="0.2">
      <c r="A34" s="152"/>
      <c r="B34" s="35" t="s">
        <v>10</v>
      </c>
      <c r="C34" s="147" t="s">
        <v>50</v>
      </c>
      <c r="D34" s="148"/>
      <c r="E34" s="148"/>
      <c r="F34" s="148"/>
      <c r="G34" s="149">
        <v>7.49</v>
      </c>
      <c r="H34" s="145"/>
      <c r="I34" s="148"/>
      <c r="J34" s="148"/>
      <c r="K34" s="109">
        <f>K33</f>
        <v>7.56</v>
      </c>
      <c r="L34" s="148"/>
      <c r="M34" s="148"/>
      <c r="N34" s="148"/>
      <c r="O34" s="8">
        <f>O33</f>
        <v>8.02</v>
      </c>
      <c r="P34" s="148"/>
      <c r="Q34" s="8">
        <f>Q33</f>
        <v>8.0500000000000007</v>
      </c>
      <c r="R34" s="148"/>
      <c r="S34" s="148"/>
      <c r="T34" s="142"/>
      <c r="U34" s="40"/>
      <c r="V34" s="18"/>
      <c r="W34" s="59"/>
      <c r="X34" s="59"/>
      <c r="Y34" s="59"/>
    </row>
    <row r="35" spans="1:25" ht="15.6" customHeight="1" thickBot="1" x14ac:dyDescent="0.25">
      <c r="A35" s="134">
        <v>533</v>
      </c>
      <c r="B35" s="61" t="s">
        <v>11</v>
      </c>
      <c r="C35" s="68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3"/>
      <c r="U35" s="64"/>
      <c r="V35" s="3"/>
      <c r="W35" s="59"/>
      <c r="X35" s="59"/>
      <c r="Y35" s="59"/>
    </row>
    <row r="36" spans="1:25" ht="15.6" customHeight="1" x14ac:dyDescent="0.2">
      <c r="A36" s="135"/>
      <c r="B36" s="31" t="s">
        <v>5</v>
      </c>
      <c r="C36" s="32"/>
      <c r="D36" s="84">
        <v>0</v>
      </c>
      <c r="E36" s="122">
        <v>0</v>
      </c>
      <c r="F36" s="123">
        <v>0</v>
      </c>
      <c r="G36" s="145"/>
      <c r="H36" s="95" t="s">
        <v>50</v>
      </c>
      <c r="I36" s="94">
        <v>0</v>
      </c>
      <c r="J36" s="94">
        <v>0</v>
      </c>
      <c r="K36" s="93" t="s">
        <v>50</v>
      </c>
      <c r="L36" s="94">
        <v>0</v>
      </c>
      <c r="M36" s="124">
        <v>1</v>
      </c>
      <c r="N36" s="29">
        <v>2</v>
      </c>
      <c r="O36" s="29">
        <v>2</v>
      </c>
      <c r="P36" s="29">
        <v>1</v>
      </c>
      <c r="Q36" s="29">
        <v>1</v>
      </c>
      <c r="R36" s="29">
        <v>1</v>
      </c>
      <c r="S36" s="29">
        <v>0</v>
      </c>
      <c r="T36" s="36">
        <v>9</v>
      </c>
      <c r="U36" s="37" t="s">
        <v>6</v>
      </c>
      <c r="V36" s="55"/>
      <c r="W36" s="59"/>
      <c r="X36" s="59"/>
      <c r="Y36" s="59"/>
    </row>
    <row r="37" spans="1:25" ht="15.6" customHeight="1" x14ac:dyDescent="0.2">
      <c r="A37" s="133">
        <v>8.1999999999999993</v>
      </c>
      <c r="B37" s="34" t="s">
        <v>7</v>
      </c>
      <c r="C37" s="119">
        <v>0</v>
      </c>
      <c r="D37" s="85">
        <v>1</v>
      </c>
      <c r="E37" s="125">
        <v>3</v>
      </c>
      <c r="F37" s="126">
        <v>0</v>
      </c>
      <c r="G37" s="100" t="s">
        <v>50</v>
      </c>
      <c r="H37" s="100" t="s">
        <v>50</v>
      </c>
      <c r="I37" s="99">
        <v>1</v>
      </c>
      <c r="J37" s="99">
        <v>0</v>
      </c>
      <c r="K37" s="98" t="s">
        <v>50</v>
      </c>
      <c r="L37" s="99">
        <v>0</v>
      </c>
      <c r="M37" s="127">
        <v>2</v>
      </c>
      <c r="N37" s="4">
        <v>4</v>
      </c>
      <c r="O37" s="4">
        <v>6</v>
      </c>
      <c r="P37" s="4">
        <v>0</v>
      </c>
      <c r="Q37" s="4">
        <v>0</v>
      </c>
      <c r="R37" s="4">
        <v>0</v>
      </c>
      <c r="S37" s="4">
        <v>0</v>
      </c>
      <c r="T37" s="22"/>
      <c r="U37" s="38">
        <f>SUM(C37:S37)</f>
        <v>17</v>
      </c>
      <c r="V37" s="17"/>
      <c r="W37" s="59"/>
      <c r="X37" s="59"/>
      <c r="Y37" s="59"/>
    </row>
    <row r="38" spans="1:25" ht="15.6" customHeight="1" x14ac:dyDescent="0.2">
      <c r="A38" s="150" t="s">
        <v>51</v>
      </c>
      <c r="B38" s="34" t="s">
        <v>8</v>
      </c>
      <c r="C38" s="119">
        <f>C37</f>
        <v>0</v>
      </c>
      <c r="D38" s="86">
        <f t="shared" ref="D38" si="7">C38-D36+D37</f>
        <v>1</v>
      </c>
      <c r="E38" s="128">
        <f>D38-E36+E37</f>
        <v>4</v>
      </c>
      <c r="F38" s="129">
        <f>E38-F36+F37</f>
        <v>4</v>
      </c>
      <c r="G38" s="105" t="s">
        <v>50</v>
      </c>
      <c r="H38" s="105" t="s">
        <v>50</v>
      </c>
      <c r="I38" s="104">
        <f>F38-I36+I37</f>
        <v>5</v>
      </c>
      <c r="J38" s="104">
        <f t="shared" ref="J38:S38" si="8">I38-J36+J37</f>
        <v>5</v>
      </c>
      <c r="K38" s="103" t="s">
        <v>50</v>
      </c>
      <c r="L38" s="104">
        <f>J38-L36+L37</f>
        <v>5</v>
      </c>
      <c r="M38" s="130">
        <f t="shared" si="8"/>
        <v>6</v>
      </c>
      <c r="N38" s="5">
        <f t="shared" si="8"/>
        <v>8</v>
      </c>
      <c r="O38" s="5">
        <f t="shared" si="8"/>
        <v>12</v>
      </c>
      <c r="P38" s="5">
        <f t="shared" si="8"/>
        <v>11</v>
      </c>
      <c r="Q38" s="5">
        <f t="shared" si="8"/>
        <v>10</v>
      </c>
      <c r="R38" s="5">
        <f t="shared" si="8"/>
        <v>9</v>
      </c>
      <c r="S38" s="5">
        <f t="shared" si="8"/>
        <v>9</v>
      </c>
      <c r="T38" s="39">
        <f>S38-T36</f>
        <v>0</v>
      </c>
      <c r="U38" s="40"/>
      <c r="V38" s="3">
        <f>MAX(C38:T38)</f>
        <v>12</v>
      </c>
      <c r="W38" s="59"/>
      <c r="X38" s="59"/>
      <c r="Y38" s="59"/>
    </row>
    <row r="39" spans="1:25" ht="15.6" customHeight="1" x14ac:dyDescent="0.2">
      <c r="A39" s="151"/>
      <c r="B39" s="34" t="s">
        <v>9</v>
      </c>
      <c r="C39" s="143"/>
      <c r="D39" s="144"/>
      <c r="E39" s="144"/>
      <c r="F39" s="145"/>
      <c r="G39" s="145"/>
      <c r="H39" s="145"/>
      <c r="I39" s="145"/>
      <c r="J39" s="145"/>
      <c r="K39" s="131" t="s">
        <v>50</v>
      </c>
      <c r="L39" s="145"/>
      <c r="M39" s="145"/>
      <c r="N39" s="144"/>
      <c r="O39" s="7">
        <v>8.34</v>
      </c>
      <c r="P39" s="144"/>
      <c r="Q39" s="7">
        <v>8.3699999999999992</v>
      </c>
      <c r="R39" s="144"/>
      <c r="S39" s="145"/>
      <c r="T39" s="146">
        <v>8.43</v>
      </c>
      <c r="U39" s="41">
        <v>23</v>
      </c>
      <c r="V39" s="17"/>
      <c r="W39" s="59"/>
      <c r="X39" s="59"/>
      <c r="Y39" s="59"/>
    </row>
    <row r="40" spans="1:25" ht="15.6" customHeight="1" x14ac:dyDescent="0.2">
      <c r="A40" s="152"/>
      <c r="B40" s="35" t="s">
        <v>10</v>
      </c>
      <c r="C40" s="147">
        <v>8.1999999999999993</v>
      </c>
      <c r="D40" s="148"/>
      <c r="E40" s="148"/>
      <c r="F40" s="148"/>
      <c r="G40" s="149" t="s">
        <v>50</v>
      </c>
      <c r="H40" s="145"/>
      <c r="I40" s="148"/>
      <c r="J40" s="148"/>
      <c r="K40" s="109" t="s">
        <v>50</v>
      </c>
      <c r="L40" s="148"/>
      <c r="M40" s="148"/>
      <c r="N40" s="148"/>
      <c r="O40" s="8">
        <f>O39</f>
        <v>8.34</v>
      </c>
      <c r="P40" s="148"/>
      <c r="Q40" s="8">
        <f>Q39</f>
        <v>8.3699999999999992</v>
      </c>
      <c r="R40" s="148"/>
      <c r="S40" s="148"/>
      <c r="T40" s="142"/>
      <c r="U40" s="40"/>
      <c r="V40" s="18"/>
      <c r="W40" s="59"/>
      <c r="X40" s="59"/>
      <c r="Y40" s="59"/>
    </row>
    <row r="41" spans="1:25" ht="15.6" customHeight="1" thickBot="1" x14ac:dyDescent="0.25">
      <c r="A41" s="134">
        <v>509</v>
      </c>
      <c r="B41" s="61" t="s">
        <v>11</v>
      </c>
      <c r="C41" s="68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3"/>
      <c r="U41" s="64"/>
      <c r="V41" s="3"/>
      <c r="W41" s="59"/>
      <c r="X41" s="59"/>
      <c r="Y41" s="59"/>
    </row>
    <row r="42" spans="1:25" ht="15.6" customHeight="1" x14ac:dyDescent="0.2">
      <c r="A42" s="135"/>
      <c r="B42" s="31" t="s">
        <v>5</v>
      </c>
      <c r="C42" s="32"/>
      <c r="D42" s="84">
        <v>0</v>
      </c>
      <c r="E42" s="122">
        <v>0</v>
      </c>
      <c r="F42" s="123">
        <v>0</v>
      </c>
      <c r="G42" s="145"/>
      <c r="H42" s="95" t="s">
        <v>50</v>
      </c>
      <c r="I42" s="94">
        <v>0</v>
      </c>
      <c r="J42" s="94">
        <v>0</v>
      </c>
      <c r="K42" s="93">
        <v>1</v>
      </c>
      <c r="L42" s="94">
        <v>0</v>
      </c>
      <c r="M42" s="124">
        <v>3</v>
      </c>
      <c r="N42" s="29">
        <v>0</v>
      </c>
      <c r="O42" s="29">
        <v>3</v>
      </c>
      <c r="P42" s="29">
        <v>0</v>
      </c>
      <c r="Q42" s="29">
        <v>2</v>
      </c>
      <c r="R42" s="29">
        <v>14</v>
      </c>
      <c r="S42" s="29">
        <v>0</v>
      </c>
      <c r="T42" s="36">
        <v>16</v>
      </c>
      <c r="U42" s="37" t="s">
        <v>6</v>
      </c>
      <c r="V42" s="55"/>
      <c r="W42" s="59"/>
      <c r="X42" s="59"/>
      <c r="Y42" s="59"/>
    </row>
    <row r="43" spans="1:25" ht="15.6" customHeight="1" x14ac:dyDescent="0.2">
      <c r="A43" s="133">
        <v>8.52</v>
      </c>
      <c r="B43" s="34" t="s">
        <v>7</v>
      </c>
      <c r="C43" s="119">
        <v>0</v>
      </c>
      <c r="D43" s="85">
        <v>2</v>
      </c>
      <c r="E43" s="125">
        <v>5</v>
      </c>
      <c r="F43" s="126">
        <v>0</v>
      </c>
      <c r="G43" s="100" t="s">
        <v>50</v>
      </c>
      <c r="H43" s="100" t="s">
        <v>50</v>
      </c>
      <c r="I43" s="99">
        <v>1</v>
      </c>
      <c r="J43" s="99">
        <v>0</v>
      </c>
      <c r="K43" s="98">
        <v>1</v>
      </c>
      <c r="L43" s="99">
        <v>0</v>
      </c>
      <c r="M43" s="127">
        <v>6</v>
      </c>
      <c r="N43" s="4">
        <v>8</v>
      </c>
      <c r="O43" s="4">
        <v>3</v>
      </c>
      <c r="P43" s="4">
        <v>0</v>
      </c>
      <c r="Q43" s="4">
        <v>0</v>
      </c>
      <c r="R43" s="4">
        <v>0</v>
      </c>
      <c r="S43" s="4">
        <v>13</v>
      </c>
      <c r="T43" s="22"/>
      <c r="U43" s="38">
        <f>SUM(C43:S43)</f>
        <v>39</v>
      </c>
      <c r="V43" s="17"/>
      <c r="W43" s="59"/>
      <c r="X43" s="59"/>
      <c r="Y43" s="59"/>
    </row>
    <row r="44" spans="1:25" ht="15.6" customHeight="1" x14ac:dyDescent="0.2">
      <c r="A44" s="150" t="s">
        <v>51</v>
      </c>
      <c r="B44" s="34" t="s">
        <v>8</v>
      </c>
      <c r="C44" s="119">
        <f>C43</f>
        <v>0</v>
      </c>
      <c r="D44" s="86">
        <f t="shared" ref="D44" si="9">C44-D42+D43</f>
        <v>2</v>
      </c>
      <c r="E44" s="128">
        <f>D44-E42+E43</f>
        <v>7</v>
      </c>
      <c r="F44" s="129">
        <f>E44-F42+F43</f>
        <v>7</v>
      </c>
      <c r="G44" s="105" t="s">
        <v>50</v>
      </c>
      <c r="H44" s="105" t="s">
        <v>50</v>
      </c>
      <c r="I44" s="104">
        <f>F44-I42+I43</f>
        <v>8</v>
      </c>
      <c r="J44" s="104">
        <f t="shared" ref="J44:S44" si="10">I44-J42+J43</f>
        <v>8</v>
      </c>
      <c r="K44" s="103">
        <f t="shared" si="10"/>
        <v>8</v>
      </c>
      <c r="L44" s="104">
        <f t="shared" si="10"/>
        <v>8</v>
      </c>
      <c r="M44" s="130">
        <f t="shared" si="10"/>
        <v>11</v>
      </c>
      <c r="N44" s="5">
        <f t="shared" si="10"/>
        <v>19</v>
      </c>
      <c r="O44" s="5">
        <f t="shared" si="10"/>
        <v>19</v>
      </c>
      <c r="P44" s="5">
        <f t="shared" si="10"/>
        <v>19</v>
      </c>
      <c r="Q44" s="5">
        <f t="shared" si="10"/>
        <v>17</v>
      </c>
      <c r="R44" s="5">
        <f t="shared" si="10"/>
        <v>3</v>
      </c>
      <c r="S44" s="5">
        <f t="shared" si="10"/>
        <v>16</v>
      </c>
      <c r="T44" s="39">
        <f>S44-T42</f>
        <v>0</v>
      </c>
      <c r="U44" s="40"/>
      <c r="V44" s="3">
        <f>MAX(C44:T44)</f>
        <v>19</v>
      </c>
      <c r="W44" s="59"/>
      <c r="X44" s="59"/>
      <c r="Y44" s="59"/>
    </row>
    <row r="45" spans="1:25" ht="15.6" customHeight="1" x14ac:dyDescent="0.2">
      <c r="A45" s="151"/>
      <c r="B45" s="34" t="s">
        <v>9</v>
      </c>
      <c r="C45" s="143"/>
      <c r="D45" s="144"/>
      <c r="E45" s="144"/>
      <c r="F45" s="145"/>
      <c r="G45" s="145"/>
      <c r="H45" s="145"/>
      <c r="I45" s="145"/>
      <c r="J45" s="145"/>
      <c r="K45" s="131">
        <v>9.0399999999999991</v>
      </c>
      <c r="L45" s="145"/>
      <c r="M45" s="145"/>
      <c r="N45" s="144"/>
      <c r="O45" s="7">
        <v>9.1</v>
      </c>
      <c r="P45" s="144"/>
      <c r="Q45" s="7">
        <v>9.14</v>
      </c>
      <c r="R45" s="144"/>
      <c r="S45" s="145"/>
      <c r="T45" s="146">
        <v>9.2200000000000006</v>
      </c>
      <c r="U45" s="41">
        <v>30</v>
      </c>
      <c r="V45" s="17"/>
      <c r="W45" s="59"/>
      <c r="X45" s="59"/>
      <c r="Y45" s="59"/>
    </row>
    <row r="46" spans="1:25" ht="15.6" customHeight="1" x14ac:dyDescent="0.2">
      <c r="A46" s="152"/>
      <c r="B46" s="35" t="s">
        <v>10</v>
      </c>
      <c r="C46" s="147">
        <v>8.52</v>
      </c>
      <c r="D46" s="148"/>
      <c r="E46" s="148"/>
      <c r="F46" s="148"/>
      <c r="G46" s="149" t="s">
        <v>50</v>
      </c>
      <c r="H46" s="145"/>
      <c r="I46" s="148"/>
      <c r="J46" s="148"/>
      <c r="K46" s="109">
        <f>K45</f>
        <v>9.0399999999999991</v>
      </c>
      <c r="L46" s="148"/>
      <c r="M46" s="148"/>
      <c r="N46" s="148"/>
      <c r="O46" s="8">
        <f>O45</f>
        <v>9.1</v>
      </c>
      <c r="P46" s="148"/>
      <c r="Q46" s="8">
        <f>Q45</f>
        <v>9.14</v>
      </c>
      <c r="R46" s="148"/>
      <c r="S46" s="148"/>
      <c r="T46" s="142"/>
      <c r="U46" s="40"/>
      <c r="V46" s="18"/>
      <c r="W46" s="59"/>
      <c r="X46" s="59"/>
      <c r="Y46" s="59"/>
    </row>
    <row r="47" spans="1:25" ht="15.6" customHeight="1" thickBot="1" x14ac:dyDescent="0.25">
      <c r="A47" s="134">
        <v>533</v>
      </c>
      <c r="B47" s="61" t="s">
        <v>11</v>
      </c>
      <c r="C47" s="68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3"/>
      <c r="U47" s="64"/>
      <c r="V47" s="3"/>
      <c r="W47" s="59"/>
      <c r="X47" s="59"/>
      <c r="Y47" s="59"/>
    </row>
    <row r="48" spans="1:25" ht="15.6" customHeight="1" x14ac:dyDescent="0.2">
      <c r="A48" s="135"/>
      <c r="B48" s="31" t="s">
        <v>5</v>
      </c>
      <c r="C48" s="32"/>
      <c r="D48" s="84">
        <v>0</v>
      </c>
      <c r="E48" s="122">
        <v>0</v>
      </c>
      <c r="F48" s="123">
        <v>0</v>
      </c>
      <c r="G48" s="145"/>
      <c r="H48" s="95" t="s">
        <v>50</v>
      </c>
      <c r="I48" s="94">
        <v>3</v>
      </c>
      <c r="J48" s="94">
        <v>0</v>
      </c>
      <c r="K48" s="93">
        <v>2</v>
      </c>
      <c r="L48" s="94">
        <v>0</v>
      </c>
      <c r="M48" s="124">
        <v>0</v>
      </c>
      <c r="N48" s="29">
        <v>7</v>
      </c>
      <c r="O48" s="29">
        <v>2</v>
      </c>
      <c r="P48" s="29">
        <v>0</v>
      </c>
      <c r="Q48" s="29">
        <v>8</v>
      </c>
      <c r="R48" s="29">
        <v>10</v>
      </c>
      <c r="S48" s="29">
        <v>2</v>
      </c>
      <c r="T48" s="36">
        <v>4</v>
      </c>
      <c r="U48" s="37" t="s">
        <v>6</v>
      </c>
      <c r="V48" s="55"/>
      <c r="W48" s="59"/>
      <c r="X48" s="59"/>
      <c r="Y48" s="59"/>
    </row>
    <row r="49" spans="1:25" ht="15.6" customHeight="1" x14ac:dyDescent="0.2">
      <c r="A49" s="133">
        <v>9.25</v>
      </c>
      <c r="B49" s="34" t="s">
        <v>7</v>
      </c>
      <c r="C49" s="119">
        <v>4</v>
      </c>
      <c r="D49" s="85">
        <v>7</v>
      </c>
      <c r="E49" s="125">
        <v>11</v>
      </c>
      <c r="F49" s="126">
        <v>0</v>
      </c>
      <c r="G49" s="100" t="s">
        <v>50</v>
      </c>
      <c r="H49" s="100" t="s">
        <v>50</v>
      </c>
      <c r="I49" s="99">
        <v>1</v>
      </c>
      <c r="J49" s="99">
        <v>0</v>
      </c>
      <c r="K49" s="98">
        <v>6</v>
      </c>
      <c r="L49" s="99">
        <v>0</v>
      </c>
      <c r="M49" s="127">
        <v>0</v>
      </c>
      <c r="N49" s="4">
        <v>2</v>
      </c>
      <c r="O49" s="4">
        <v>5</v>
      </c>
      <c r="P49" s="4">
        <v>2</v>
      </c>
      <c r="Q49" s="4">
        <v>0</v>
      </c>
      <c r="R49" s="4">
        <v>0</v>
      </c>
      <c r="S49" s="4">
        <v>0</v>
      </c>
      <c r="T49" s="22"/>
      <c r="U49" s="38">
        <f>SUM(C49:S49)</f>
        <v>38</v>
      </c>
      <c r="V49" s="17"/>
      <c r="W49" s="59"/>
      <c r="X49" s="59"/>
      <c r="Y49" s="59"/>
    </row>
    <row r="50" spans="1:25" ht="15.6" customHeight="1" x14ac:dyDescent="0.2">
      <c r="A50" s="150" t="s">
        <v>51</v>
      </c>
      <c r="B50" s="34" t="s">
        <v>8</v>
      </c>
      <c r="C50" s="119">
        <f>C49</f>
        <v>4</v>
      </c>
      <c r="D50" s="86">
        <f t="shared" ref="D50" si="11">C50-D48+D49</f>
        <v>11</v>
      </c>
      <c r="E50" s="128">
        <f>D50-E48+E49</f>
        <v>22</v>
      </c>
      <c r="F50" s="129">
        <f>E50-F48+F49</f>
        <v>22</v>
      </c>
      <c r="G50" s="105" t="s">
        <v>50</v>
      </c>
      <c r="H50" s="105" t="s">
        <v>50</v>
      </c>
      <c r="I50" s="104">
        <f>F50-I48+I49</f>
        <v>20</v>
      </c>
      <c r="J50" s="104">
        <f t="shared" ref="J50:S50" si="12">I50-J48+J49</f>
        <v>20</v>
      </c>
      <c r="K50" s="103">
        <f t="shared" si="12"/>
        <v>24</v>
      </c>
      <c r="L50" s="104">
        <f t="shared" si="12"/>
        <v>24</v>
      </c>
      <c r="M50" s="130">
        <f t="shared" si="12"/>
        <v>24</v>
      </c>
      <c r="N50" s="5">
        <f t="shared" si="12"/>
        <v>19</v>
      </c>
      <c r="O50" s="5">
        <f t="shared" si="12"/>
        <v>22</v>
      </c>
      <c r="P50" s="5">
        <f t="shared" si="12"/>
        <v>24</v>
      </c>
      <c r="Q50" s="5">
        <f t="shared" si="12"/>
        <v>16</v>
      </c>
      <c r="R50" s="5">
        <f t="shared" si="12"/>
        <v>6</v>
      </c>
      <c r="S50" s="5">
        <f t="shared" si="12"/>
        <v>4</v>
      </c>
      <c r="T50" s="39">
        <f>S50-T48</f>
        <v>0</v>
      </c>
      <c r="U50" s="40"/>
      <c r="V50" s="3">
        <f>MAX(C50:T50)</f>
        <v>24</v>
      </c>
      <c r="W50" s="59"/>
      <c r="X50" s="59"/>
      <c r="Y50" s="59"/>
    </row>
    <row r="51" spans="1:25" ht="15.6" customHeight="1" x14ac:dyDescent="0.2">
      <c r="A51" s="151"/>
      <c r="B51" s="34" t="s">
        <v>9</v>
      </c>
      <c r="C51" s="143"/>
      <c r="D51" s="144"/>
      <c r="E51" s="144"/>
      <c r="F51" s="145"/>
      <c r="G51" s="145"/>
      <c r="H51" s="145"/>
      <c r="I51" s="145"/>
      <c r="J51" s="145"/>
      <c r="K51" s="131">
        <v>9.36</v>
      </c>
      <c r="L51" s="145"/>
      <c r="M51" s="145"/>
      <c r="N51" s="144"/>
      <c r="O51" s="7">
        <v>9.42</v>
      </c>
      <c r="P51" s="144"/>
      <c r="Q51" s="7">
        <v>9.4700000000000006</v>
      </c>
      <c r="R51" s="144"/>
      <c r="S51" s="145"/>
      <c r="T51" s="146">
        <v>9.51</v>
      </c>
      <c r="U51" s="41">
        <v>26</v>
      </c>
      <c r="V51" s="17"/>
      <c r="W51" s="59"/>
      <c r="X51" s="59"/>
      <c r="Y51" s="59"/>
    </row>
    <row r="52" spans="1:25" ht="15.6" customHeight="1" x14ac:dyDescent="0.2">
      <c r="A52" s="152"/>
      <c r="B52" s="35" t="s">
        <v>10</v>
      </c>
      <c r="C52" s="147">
        <v>9.25</v>
      </c>
      <c r="D52" s="148"/>
      <c r="E52" s="148"/>
      <c r="F52" s="148"/>
      <c r="G52" s="149" t="s">
        <v>50</v>
      </c>
      <c r="H52" s="145"/>
      <c r="I52" s="148"/>
      <c r="J52" s="148"/>
      <c r="K52" s="109">
        <f>K51</f>
        <v>9.36</v>
      </c>
      <c r="L52" s="148"/>
      <c r="M52" s="148"/>
      <c r="N52" s="148"/>
      <c r="O52" s="8">
        <f>O51</f>
        <v>9.42</v>
      </c>
      <c r="P52" s="148"/>
      <c r="Q52" s="8">
        <f>Q51</f>
        <v>9.4700000000000006</v>
      </c>
      <c r="R52" s="148"/>
      <c r="S52" s="148"/>
      <c r="T52" s="142"/>
      <c r="U52" s="40"/>
      <c r="V52" s="18"/>
      <c r="W52" s="59"/>
      <c r="X52" s="59"/>
      <c r="Y52" s="59"/>
    </row>
    <row r="53" spans="1:25" ht="15.6" customHeight="1" thickBot="1" x14ac:dyDescent="0.25">
      <c r="A53" s="134">
        <v>509</v>
      </c>
      <c r="B53" s="61" t="s">
        <v>11</v>
      </c>
      <c r="C53" s="68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3"/>
      <c r="U53" s="64"/>
      <c r="V53" s="3"/>
      <c r="W53" s="59"/>
      <c r="X53" s="59"/>
      <c r="Y53" s="59"/>
    </row>
    <row r="54" spans="1:25" ht="15.6" customHeight="1" x14ac:dyDescent="0.2">
      <c r="A54" s="135"/>
      <c r="B54" s="31" t="s">
        <v>5</v>
      </c>
      <c r="C54" s="32"/>
      <c r="D54" s="84">
        <v>0</v>
      </c>
      <c r="E54" s="122">
        <v>6</v>
      </c>
      <c r="F54" s="123">
        <v>0</v>
      </c>
      <c r="G54" s="145"/>
      <c r="H54" s="95" t="s">
        <v>50</v>
      </c>
      <c r="I54" s="94">
        <v>0</v>
      </c>
      <c r="J54" s="94">
        <v>0</v>
      </c>
      <c r="K54" s="93">
        <v>3</v>
      </c>
      <c r="L54" s="94">
        <v>2</v>
      </c>
      <c r="M54" s="124">
        <v>3</v>
      </c>
      <c r="N54" s="29">
        <v>0</v>
      </c>
      <c r="O54" s="29">
        <v>5</v>
      </c>
      <c r="P54" s="29">
        <v>1</v>
      </c>
      <c r="Q54" s="29">
        <v>0</v>
      </c>
      <c r="R54" s="29">
        <v>9</v>
      </c>
      <c r="S54" s="29">
        <v>7</v>
      </c>
      <c r="T54" s="36">
        <v>11</v>
      </c>
      <c r="U54" s="37" t="s">
        <v>6</v>
      </c>
      <c r="V54" s="55"/>
      <c r="W54" s="59"/>
      <c r="X54" s="59"/>
      <c r="Y54" s="59"/>
    </row>
    <row r="55" spans="1:25" ht="15.6" customHeight="1" x14ac:dyDescent="0.2">
      <c r="A55" s="133">
        <v>9.5500000000000007</v>
      </c>
      <c r="B55" s="34" t="s">
        <v>7</v>
      </c>
      <c r="C55" s="119">
        <v>10</v>
      </c>
      <c r="D55" s="85">
        <v>13</v>
      </c>
      <c r="E55" s="125">
        <v>2</v>
      </c>
      <c r="F55" s="126">
        <v>2</v>
      </c>
      <c r="G55" s="100" t="s">
        <v>50</v>
      </c>
      <c r="H55" s="100" t="s">
        <v>50</v>
      </c>
      <c r="I55" s="99">
        <v>2</v>
      </c>
      <c r="J55" s="99">
        <v>2</v>
      </c>
      <c r="K55" s="98">
        <v>2</v>
      </c>
      <c r="L55" s="99">
        <v>0</v>
      </c>
      <c r="M55" s="127">
        <v>5</v>
      </c>
      <c r="N55" s="4">
        <v>0</v>
      </c>
      <c r="O55" s="4">
        <v>4</v>
      </c>
      <c r="P55" s="4">
        <v>2</v>
      </c>
      <c r="Q55" s="4">
        <v>0</v>
      </c>
      <c r="R55" s="4">
        <v>2</v>
      </c>
      <c r="S55" s="4">
        <v>1</v>
      </c>
      <c r="T55" s="22"/>
      <c r="U55" s="38">
        <f>SUM(C55:S55)</f>
        <v>47</v>
      </c>
      <c r="V55" s="17"/>
      <c r="W55" s="59"/>
      <c r="X55" s="59"/>
      <c r="Y55" s="59"/>
    </row>
    <row r="56" spans="1:25" ht="15.6" customHeight="1" x14ac:dyDescent="0.2">
      <c r="A56" s="150" t="s">
        <v>51</v>
      </c>
      <c r="B56" s="34" t="s">
        <v>8</v>
      </c>
      <c r="C56" s="119">
        <f>C55</f>
        <v>10</v>
      </c>
      <c r="D56" s="86">
        <f t="shared" ref="D56" si="13">C56-D54+D55</f>
        <v>23</v>
      </c>
      <c r="E56" s="128">
        <f>D56-E54+E55</f>
        <v>19</v>
      </c>
      <c r="F56" s="129">
        <f>E56-F54+F55</f>
        <v>21</v>
      </c>
      <c r="G56" s="105" t="s">
        <v>50</v>
      </c>
      <c r="H56" s="105" t="s">
        <v>50</v>
      </c>
      <c r="I56" s="104">
        <f>F56-I54+I55</f>
        <v>23</v>
      </c>
      <c r="J56" s="104">
        <f t="shared" ref="J56:S56" si="14">I56-J54+J55</f>
        <v>25</v>
      </c>
      <c r="K56" s="103">
        <f t="shared" si="14"/>
        <v>24</v>
      </c>
      <c r="L56" s="104">
        <f t="shared" si="14"/>
        <v>22</v>
      </c>
      <c r="M56" s="130">
        <f t="shared" si="14"/>
        <v>24</v>
      </c>
      <c r="N56" s="5">
        <f t="shared" si="14"/>
        <v>24</v>
      </c>
      <c r="O56" s="5">
        <f t="shared" si="14"/>
        <v>23</v>
      </c>
      <c r="P56" s="5">
        <f t="shared" si="14"/>
        <v>24</v>
      </c>
      <c r="Q56" s="5">
        <f t="shared" si="14"/>
        <v>24</v>
      </c>
      <c r="R56" s="5">
        <f t="shared" si="14"/>
        <v>17</v>
      </c>
      <c r="S56" s="5">
        <f t="shared" si="14"/>
        <v>11</v>
      </c>
      <c r="T56" s="39">
        <f>S56-T54</f>
        <v>0</v>
      </c>
      <c r="U56" s="40"/>
      <c r="V56" s="3">
        <f>MAX(C56:T56)</f>
        <v>25</v>
      </c>
      <c r="W56" s="59"/>
      <c r="X56" s="59"/>
      <c r="Y56" s="59"/>
    </row>
    <row r="57" spans="1:25" ht="15.6" customHeight="1" x14ac:dyDescent="0.2">
      <c r="A57" s="151"/>
      <c r="B57" s="34" t="s">
        <v>9</v>
      </c>
      <c r="C57" s="143"/>
      <c r="D57" s="144"/>
      <c r="E57" s="144"/>
      <c r="F57" s="145"/>
      <c r="G57" s="145"/>
      <c r="H57" s="145"/>
      <c r="I57" s="145"/>
      <c r="J57" s="145"/>
      <c r="K57" s="131">
        <v>10.130000000000001</v>
      </c>
      <c r="L57" s="145"/>
      <c r="M57" s="145"/>
      <c r="N57" s="144"/>
      <c r="O57" s="7">
        <v>10.19</v>
      </c>
      <c r="P57" s="144"/>
      <c r="Q57" s="7">
        <v>10.23</v>
      </c>
      <c r="R57" s="144"/>
      <c r="S57" s="145"/>
      <c r="T57" s="146">
        <v>10.27</v>
      </c>
      <c r="U57" s="41">
        <v>26</v>
      </c>
      <c r="V57" s="17"/>
      <c r="W57" s="59"/>
      <c r="X57" s="59"/>
      <c r="Y57" s="59"/>
    </row>
    <row r="58" spans="1:25" ht="15.6" customHeight="1" x14ac:dyDescent="0.2">
      <c r="A58" s="152"/>
      <c r="B58" s="35" t="s">
        <v>10</v>
      </c>
      <c r="C58" s="147">
        <v>10.01</v>
      </c>
      <c r="D58" s="148"/>
      <c r="E58" s="148"/>
      <c r="F58" s="148"/>
      <c r="G58" s="149" t="s">
        <v>50</v>
      </c>
      <c r="H58" s="145"/>
      <c r="I58" s="148"/>
      <c r="J58" s="148"/>
      <c r="K58" s="109">
        <f>K57</f>
        <v>10.130000000000001</v>
      </c>
      <c r="L58" s="148"/>
      <c r="M58" s="148"/>
      <c r="N58" s="148"/>
      <c r="O58" s="8">
        <f>O57</f>
        <v>10.19</v>
      </c>
      <c r="P58" s="148"/>
      <c r="Q58" s="8">
        <f>Q57</f>
        <v>10.23</v>
      </c>
      <c r="R58" s="148"/>
      <c r="S58" s="148"/>
      <c r="T58" s="142"/>
      <c r="U58" s="40"/>
      <c r="V58" s="18"/>
      <c r="W58" s="59"/>
      <c r="X58" s="59"/>
      <c r="Y58" s="59"/>
    </row>
    <row r="59" spans="1:25" ht="15.6" customHeight="1" thickBot="1" x14ac:dyDescent="0.25">
      <c r="A59" s="134">
        <v>533</v>
      </c>
      <c r="B59" s="61" t="s">
        <v>11</v>
      </c>
      <c r="C59" s="68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3"/>
      <c r="U59" s="64"/>
      <c r="V59" s="3"/>
      <c r="W59" s="59"/>
      <c r="X59" s="59"/>
      <c r="Y59" s="59"/>
    </row>
    <row r="60" spans="1:25" ht="15.6" customHeight="1" x14ac:dyDescent="0.2">
      <c r="A60" s="135"/>
      <c r="B60" s="31" t="s">
        <v>5</v>
      </c>
      <c r="C60" s="32"/>
      <c r="D60" s="84">
        <v>0</v>
      </c>
      <c r="E60" s="122">
        <v>0</v>
      </c>
      <c r="F60" s="123">
        <v>0</v>
      </c>
      <c r="G60" s="145"/>
      <c r="H60" s="95" t="s">
        <v>50</v>
      </c>
      <c r="I60" s="94">
        <v>3</v>
      </c>
      <c r="J60" s="94">
        <v>1</v>
      </c>
      <c r="K60" s="93">
        <v>28</v>
      </c>
      <c r="L60" s="94">
        <v>0</v>
      </c>
      <c r="M60" s="124">
        <v>0</v>
      </c>
      <c r="N60" s="29">
        <v>6</v>
      </c>
      <c r="O60" s="29">
        <v>16</v>
      </c>
      <c r="P60" s="29">
        <v>12</v>
      </c>
      <c r="Q60" s="29">
        <v>0</v>
      </c>
      <c r="R60" s="29">
        <v>9</v>
      </c>
      <c r="S60" s="29">
        <v>3</v>
      </c>
      <c r="T60" s="36">
        <v>7</v>
      </c>
      <c r="U60" s="37" t="s">
        <v>6</v>
      </c>
      <c r="V60" s="55"/>
      <c r="W60" s="59"/>
      <c r="X60" s="59"/>
      <c r="Y60" s="59"/>
    </row>
    <row r="61" spans="1:25" ht="15.6" customHeight="1" x14ac:dyDescent="0.2">
      <c r="A61" s="133">
        <v>10.3</v>
      </c>
      <c r="B61" s="34" t="s">
        <v>7</v>
      </c>
      <c r="C61" s="119">
        <v>20</v>
      </c>
      <c r="D61" s="85">
        <v>21</v>
      </c>
      <c r="E61" s="125">
        <v>37</v>
      </c>
      <c r="F61" s="126">
        <v>0</v>
      </c>
      <c r="G61" s="100" t="s">
        <v>50</v>
      </c>
      <c r="H61" s="100" t="s">
        <v>50</v>
      </c>
      <c r="I61" s="99">
        <v>0</v>
      </c>
      <c r="J61" s="99">
        <v>0</v>
      </c>
      <c r="K61" s="98">
        <v>0</v>
      </c>
      <c r="L61" s="99">
        <v>0</v>
      </c>
      <c r="M61" s="127">
        <v>2</v>
      </c>
      <c r="N61" s="4">
        <v>0</v>
      </c>
      <c r="O61" s="4">
        <v>4</v>
      </c>
      <c r="P61" s="4">
        <v>0</v>
      </c>
      <c r="Q61" s="4">
        <v>1</v>
      </c>
      <c r="R61" s="4">
        <v>0</v>
      </c>
      <c r="S61" s="4">
        <v>0</v>
      </c>
      <c r="T61" s="22"/>
      <c r="U61" s="38">
        <f>SUM(C61:S61)</f>
        <v>85</v>
      </c>
      <c r="V61" s="17"/>
      <c r="W61" s="59"/>
      <c r="X61" s="59"/>
      <c r="Y61" s="59"/>
    </row>
    <row r="62" spans="1:25" ht="15.6" customHeight="1" x14ac:dyDescent="0.2">
      <c r="A62" s="150" t="s">
        <v>51</v>
      </c>
      <c r="B62" s="34" t="s">
        <v>8</v>
      </c>
      <c r="C62" s="119">
        <f>C61</f>
        <v>20</v>
      </c>
      <c r="D62" s="86">
        <f t="shared" ref="D62" si="15">C62-D60+D61</f>
        <v>41</v>
      </c>
      <c r="E62" s="128">
        <f>D62-E60+E61</f>
        <v>78</v>
      </c>
      <c r="F62" s="129">
        <f>E62-F60+F61</f>
        <v>78</v>
      </c>
      <c r="G62" s="105" t="s">
        <v>50</v>
      </c>
      <c r="H62" s="105" t="s">
        <v>50</v>
      </c>
      <c r="I62" s="104">
        <f>F62-I60+I61</f>
        <v>75</v>
      </c>
      <c r="J62" s="104">
        <f t="shared" ref="J62:S62" si="16">I62-J60+J61</f>
        <v>74</v>
      </c>
      <c r="K62" s="103">
        <f t="shared" si="16"/>
        <v>46</v>
      </c>
      <c r="L62" s="104">
        <f t="shared" si="16"/>
        <v>46</v>
      </c>
      <c r="M62" s="130">
        <f t="shared" si="16"/>
        <v>48</v>
      </c>
      <c r="N62" s="5">
        <f t="shared" si="16"/>
        <v>42</v>
      </c>
      <c r="O62" s="5">
        <f t="shared" si="16"/>
        <v>30</v>
      </c>
      <c r="P62" s="5">
        <f t="shared" si="16"/>
        <v>18</v>
      </c>
      <c r="Q62" s="5">
        <f t="shared" si="16"/>
        <v>19</v>
      </c>
      <c r="R62" s="5">
        <f t="shared" si="16"/>
        <v>10</v>
      </c>
      <c r="S62" s="5">
        <f t="shared" si="16"/>
        <v>7</v>
      </c>
      <c r="T62" s="39">
        <f>S62-T60</f>
        <v>0</v>
      </c>
      <c r="U62" s="40"/>
      <c r="V62" s="3">
        <f>MAX(C62:T62)</f>
        <v>78</v>
      </c>
      <c r="W62" s="59"/>
      <c r="X62" s="59"/>
      <c r="Y62" s="59"/>
    </row>
    <row r="63" spans="1:25" ht="15.6" customHeight="1" x14ac:dyDescent="0.2">
      <c r="A63" s="151"/>
      <c r="B63" s="34" t="s">
        <v>9</v>
      </c>
      <c r="C63" s="143"/>
      <c r="D63" s="144"/>
      <c r="E63" s="144"/>
      <c r="F63" s="145"/>
      <c r="G63" s="145"/>
      <c r="H63" s="145"/>
      <c r="I63" s="145"/>
      <c r="J63" s="145"/>
      <c r="K63" s="131">
        <v>10.42</v>
      </c>
      <c r="L63" s="145"/>
      <c r="M63" s="145"/>
      <c r="N63" s="144"/>
      <c r="O63" s="7">
        <v>10.48</v>
      </c>
      <c r="P63" s="144"/>
      <c r="Q63" s="7">
        <v>10.53</v>
      </c>
      <c r="R63" s="144"/>
      <c r="S63" s="145"/>
      <c r="T63" s="146">
        <v>10.58</v>
      </c>
      <c r="U63" s="41">
        <v>28</v>
      </c>
      <c r="V63" s="17"/>
      <c r="W63" s="59"/>
      <c r="X63" s="59"/>
      <c r="Y63" s="59"/>
    </row>
    <row r="64" spans="1:25" ht="15.6" customHeight="1" x14ac:dyDescent="0.2">
      <c r="A64" s="152"/>
      <c r="B64" s="35" t="s">
        <v>10</v>
      </c>
      <c r="C64" s="147">
        <v>10.3</v>
      </c>
      <c r="D64" s="148"/>
      <c r="E64" s="148"/>
      <c r="F64" s="148"/>
      <c r="G64" s="149" t="s">
        <v>50</v>
      </c>
      <c r="H64" s="145"/>
      <c r="I64" s="148"/>
      <c r="J64" s="148"/>
      <c r="K64" s="109">
        <f>K63</f>
        <v>10.42</v>
      </c>
      <c r="L64" s="148"/>
      <c r="M64" s="148"/>
      <c r="N64" s="148"/>
      <c r="O64" s="8">
        <f>O63</f>
        <v>10.48</v>
      </c>
      <c r="P64" s="148"/>
      <c r="Q64" s="8">
        <f>Q63</f>
        <v>10.53</v>
      </c>
      <c r="R64" s="148"/>
      <c r="S64" s="148"/>
      <c r="T64" s="142"/>
      <c r="U64" s="40"/>
      <c r="V64" s="18"/>
      <c r="W64" s="59"/>
      <c r="X64" s="59"/>
      <c r="Y64" s="59"/>
    </row>
    <row r="65" spans="1:25" ht="15.6" customHeight="1" thickBot="1" x14ac:dyDescent="0.25">
      <c r="A65" s="134">
        <v>509</v>
      </c>
      <c r="B65" s="61" t="s">
        <v>11</v>
      </c>
      <c r="C65" s="68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3"/>
      <c r="U65" s="64"/>
      <c r="V65" s="3"/>
      <c r="W65" s="59"/>
      <c r="X65" s="59"/>
      <c r="Y65" s="59"/>
    </row>
    <row r="66" spans="1:25" ht="15.6" customHeight="1" x14ac:dyDescent="0.2">
      <c r="A66" s="135"/>
      <c r="B66" s="31" t="s">
        <v>5</v>
      </c>
      <c r="C66" s="32"/>
      <c r="D66" s="84">
        <v>0</v>
      </c>
      <c r="E66" s="122">
        <v>0</v>
      </c>
      <c r="F66" s="123">
        <v>10</v>
      </c>
      <c r="G66" s="145"/>
      <c r="H66" s="95" t="s">
        <v>50</v>
      </c>
      <c r="I66" s="94">
        <v>0</v>
      </c>
      <c r="J66" s="94">
        <v>3</v>
      </c>
      <c r="K66" s="93">
        <v>2</v>
      </c>
      <c r="L66" s="94">
        <v>3</v>
      </c>
      <c r="M66" s="124">
        <v>8</v>
      </c>
      <c r="N66" s="29">
        <v>5</v>
      </c>
      <c r="O66" s="29">
        <v>0</v>
      </c>
      <c r="P66" s="29">
        <v>3</v>
      </c>
      <c r="Q66" s="29">
        <v>3</v>
      </c>
      <c r="R66" s="29">
        <v>0</v>
      </c>
      <c r="S66" s="29">
        <v>29</v>
      </c>
      <c r="T66" s="36">
        <v>7</v>
      </c>
      <c r="U66" s="37" t="s">
        <v>6</v>
      </c>
      <c r="V66" s="55"/>
      <c r="W66" s="59"/>
      <c r="X66" s="59"/>
      <c r="Y66" s="59"/>
    </row>
    <row r="67" spans="1:25" ht="15.6" customHeight="1" x14ac:dyDescent="0.2">
      <c r="A67" s="133">
        <v>10.58</v>
      </c>
      <c r="B67" s="34" t="s">
        <v>7</v>
      </c>
      <c r="C67" s="119">
        <v>13</v>
      </c>
      <c r="D67" s="85">
        <v>27</v>
      </c>
      <c r="E67" s="125">
        <v>14</v>
      </c>
      <c r="F67" s="126">
        <v>3</v>
      </c>
      <c r="G67" s="100" t="s">
        <v>50</v>
      </c>
      <c r="H67" s="100" t="s">
        <v>50</v>
      </c>
      <c r="I67" s="99">
        <v>0</v>
      </c>
      <c r="J67" s="99">
        <v>7</v>
      </c>
      <c r="K67" s="98">
        <v>1</v>
      </c>
      <c r="L67" s="99">
        <v>0</v>
      </c>
      <c r="M67" s="127">
        <v>3</v>
      </c>
      <c r="N67" s="4">
        <v>4</v>
      </c>
      <c r="O67" s="4">
        <v>0</v>
      </c>
      <c r="P67" s="4">
        <v>0</v>
      </c>
      <c r="Q67" s="4">
        <v>0</v>
      </c>
      <c r="R67" s="4">
        <v>0</v>
      </c>
      <c r="S67" s="4">
        <v>1</v>
      </c>
      <c r="T67" s="22"/>
      <c r="U67" s="38">
        <f>SUM(C67:S67)</f>
        <v>73</v>
      </c>
      <c r="V67" s="17"/>
      <c r="W67" s="59"/>
      <c r="X67" s="59"/>
      <c r="Y67" s="59"/>
    </row>
    <row r="68" spans="1:25" ht="15.6" customHeight="1" x14ac:dyDescent="0.2">
      <c r="A68" s="150" t="s">
        <v>51</v>
      </c>
      <c r="B68" s="34" t="s">
        <v>8</v>
      </c>
      <c r="C68" s="119">
        <f>C67</f>
        <v>13</v>
      </c>
      <c r="D68" s="86">
        <f t="shared" ref="D68" si="17">C68-D66+D67</f>
        <v>40</v>
      </c>
      <c r="E68" s="128">
        <f>D68-E66+E67</f>
        <v>54</v>
      </c>
      <c r="F68" s="129">
        <f>E68-F66+F67</f>
        <v>47</v>
      </c>
      <c r="G68" s="105" t="s">
        <v>50</v>
      </c>
      <c r="H68" s="105" t="s">
        <v>50</v>
      </c>
      <c r="I68" s="104">
        <f>F68-I66+I67</f>
        <v>47</v>
      </c>
      <c r="J68" s="104">
        <f t="shared" ref="J68:S68" si="18">I68-J66+J67</f>
        <v>51</v>
      </c>
      <c r="K68" s="103">
        <f t="shared" si="18"/>
        <v>50</v>
      </c>
      <c r="L68" s="104">
        <f t="shared" si="18"/>
        <v>47</v>
      </c>
      <c r="M68" s="130">
        <f t="shared" si="18"/>
        <v>42</v>
      </c>
      <c r="N68" s="5">
        <f t="shared" si="18"/>
        <v>41</v>
      </c>
      <c r="O68" s="5">
        <f t="shared" si="18"/>
        <v>41</v>
      </c>
      <c r="P68" s="5">
        <f t="shared" si="18"/>
        <v>38</v>
      </c>
      <c r="Q68" s="5">
        <f t="shared" si="18"/>
        <v>35</v>
      </c>
      <c r="R68" s="5">
        <f t="shared" si="18"/>
        <v>35</v>
      </c>
      <c r="S68" s="5">
        <f t="shared" si="18"/>
        <v>7</v>
      </c>
      <c r="T68" s="39">
        <f>S68-T66</f>
        <v>0</v>
      </c>
      <c r="U68" s="40"/>
      <c r="V68" s="3">
        <f>MAX(C68:T68)</f>
        <v>54</v>
      </c>
      <c r="W68" s="59"/>
      <c r="X68" s="59"/>
      <c r="Y68" s="59"/>
    </row>
    <row r="69" spans="1:25" ht="15.6" customHeight="1" x14ac:dyDescent="0.2">
      <c r="A69" s="151"/>
      <c r="B69" s="34" t="s">
        <v>9</v>
      </c>
      <c r="C69" s="143"/>
      <c r="D69" s="144"/>
      <c r="E69" s="144"/>
      <c r="F69" s="145"/>
      <c r="G69" s="145"/>
      <c r="H69" s="145"/>
      <c r="I69" s="145"/>
      <c r="J69" s="145"/>
      <c r="K69" s="131">
        <v>11.13</v>
      </c>
      <c r="L69" s="145"/>
      <c r="M69" s="145"/>
      <c r="N69" s="144"/>
      <c r="O69" s="7">
        <v>11.19</v>
      </c>
      <c r="P69" s="144"/>
      <c r="Q69" s="7">
        <v>11.24</v>
      </c>
      <c r="R69" s="144"/>
      <c r="S69" s="145"/>
      <c r="T69" s="146">
        <v>11.27</v>
      </c>
      <c r="U69" s="41">
        <v>26</v>
      </c>
      <c r="V69" s="17"/>
      <c r="W69" s="59"/>
      <c r="X69" s="59"/>
      <c r="Y69" s="59"/>
    </row>
    <row r="70" spans="1:25" ht="15.6" customHeight="1" x14ac:dyDescent="0.2">
      <c r="A70" s="152"/>
      <c r="B70" s="35" t="s">
        <v>10</v>
      </c>
      <c r="C70" s="147">
        <v>11.01</v>
      </c>
      <c r="D70" s="148"/>
      <c r="E70" s="148"/>
      <c r="F70" s="148"/>
      <c r="G70" s="149" t="s">
        <v>50</v>
      </c>
      <c r="H70" s="145"/>
      <c r="I70" s="148"/>
      <c r="J70" s="148"/>
      <c r="K70" s="109">
        <f>K69</f>
        <v>11.13</v>
      </c>
      <c r="L70" s="148"/>
      <c r="M70" s="148"/>
      <c r="N70" s="148"/>
      <c r="O70" s="8">
        <f>O69</f>
        <v>11.19</v>
      </c>
      <c r="P70" s="148"/>
      <c r="Q70" s="8">
        <f>Q69</f>
        <v>11.24</v>
      </c>
      <c r="R70" s="148"/>
      <c r="S70" s="148"/>
      <c r="T70" s="142"/>
      <c r="U70" s="40"/>
      <c r="V70" s="18"/>
      <c r="W70" s="59"/>
      <c r="X70" s="59"/>
      <c r="Y70" s="59"/>
    </row>
    <row r="71" spans="1:25" ht="15.6" customHeight="1" thickBot="1" x14ac:dyDescent="0.25">
      <c r="A71" s="134">
        <v>533</v>
      </c>
      <c r="B71" s="61" t="s">
        <v>11</v>
      </c>
      <c r="C71" s="68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3"/>
      <c r="U71" s="64"/>
      <c r="V71" s="3"/>
      <c r="W71" s="59"/>
      <c r="X71" s="59"/>
      <c r="Y71" s="59"/>
    </row>
    <row r="72" spans="1:25" ht="15.6" customHeight="1" x14ac:dyDescent="0.2">
      <c r="A72" s="135"/>
      <c r="B72" s="31" t="s">
        <v>5</v>
      </c>
      <c r="C72" s="32"/>
      <c r="D72" s="84">
        <v>0</v>
      </c>
      <c r="E72" s="122">
        <v>0</v>
      </c>
      <c r="F72" s="123">
        <v>0</v>
      </c>
      <c r="G72" s="145"/>
      <c r="H72" s="95" t="s">
        <v>50</v>
      </c>
      <c r="I72" s="94">
        <v>4</v>
      </c>
      <c r="J72" s="94">
        <v>0</v>
      </c>
      <c r="K72" s="93">
        <v>15</v>
      </c>
      <c r="L72" s="94">
        <v>2</v>
      </c>
      <c r="M72" s="124">
        <v>6</v>
      </c>
      <c r="N72" s="29">
        <v>5</v>
      </c>
      <c r="O72" s="29">
        <v>12</v>
      </c>
      <c r="P72" s="29">
        <v>1</v>
      </c>
      <c r="Q72" s="29">
        <v>6</v>
      </c>
      <c r="R72" s="29">
        <v>4</v>
      </c>
      <c r="S72" s="29">
        <v>5</v>
      </c>
      <c r="T72" s="36">
        <v>14</v>
      </c>
      <c r="U72" s="37" t="s">
        <v>6</v>
      </c>
      <c r="V72" s="55"/>
      <c r="W72" s="59"/>
      <c r="X72" s="59"/>
      <c r="Y72" s="59"/>
    </row>
    <row r="73" spans="1:25" ht="15.6" customHeight="1" x14ac:dyDescent="0.2">
      <c r="A73" s="133">
        <v>11.37</v>
      </c>
      <c r="B73" s="34" t="s">
        <v>7</v>
      </c>
      <c r="C73" s="119">
        <v>4</v>
      </c>
      <c r="D73" s="85">
        <v>18</v>
      </c>
      <c r="E73" s="125">
        <v>23</v>
      </c>
      <c r="F73" s="126">
        <v>0</v>
      </c>
      <c r="G73" s="100" t="s">
        <v>50</v>
      </c>
      <c r="H73" s="100" t="s">
        <v>50</v>
      </c>
      <c r="I73" s="99">
        <v>2</v>
      </c>
      <c r="J73" s="99">
        <v>0</v>
      </c>
      <c r="K73" s="98">
        <v>0</v>
      </c>
      <c r="L73" s="99">
        <v>2</v>
      </c>
      <c r="M73" s="127">
        <v>7</v>
      </c>
      <c r="N73" s="4">
        <v>0</v>
      </c>
      <c r="O73" s="4">
        <v>10</v>
      </c>
      <c r="P73" s="4">
        <v>5</v>
      </c>
      <c r="Q73" s="4">
        <v>0</v>
      </c>
      <c r="R73" s="4">
        <v>3</v>
      </c>
      <c r="S73" s="4">
        <v>0</v>
      </c>
      <c r="T73" s="22"/>
      <c r="U73" s="38">
        <f>SUM(C73:S73)</f>
        <v>74</v>
      </c>
      <c r="V73" s="17"/>
      <c r="W73" s="59"/>
      <c r="X73" s="59"/>
      <c r="Y73" s="59"/>
    </row>
    <row r="74" spans="1:25" ht="15.6" customHeight="1" x14ac:dyDescent="0.2">
      <c r="A74" s="150" t="s">
        <v>51</v>
      </c>
      <c r="B74" s="34" t="s">
        <v>8</v>
      </c>
      <c r="C74" s="119">
        <f>C73</f>
        <v>4</v>
      </c>
      <c r="D74" s="86">
        <f t="shared" ref="D74" si="19">C74-D72+D73</f>
        <v>22</v>
      </c>
      <c r="E74" s="128">
        <f>D74-E72+E73</f>
        <v>45</v>
      </c>
      <c r="F74" s="129">
        <f>E74-F72+F73</f>
        <v>45</v>
      </c>
      <c r="G74" s="105" t="s">
        <v>50</v>
      </c>
      <c r="H74" s="105" t="s">
        <v>50</v>
      </c>
      <c r="I74" s="104">
        <f>F74-I72+I73</f>
        <v>43</v>
      </c>
      <c r="J74" s="104">
        <f t="shared" ref="J74:S74" si="20">I74-J72+J73</f>
        <v>43</v>
      </c>
      <c r="K74" s="103">
        <f t="shared" si="20"/>
        <v>28</v>
      </c>
      <c r="L74" s="104">
        <f t="shared" si="20"/>
        <v>28</v>
      </c>
      <c r="M74" s="130">
        <f t="shared" si="20"/>
        <v>29</v>
      </c>
      <c r="N74" s="5">
        <f t="shared" si="20"/>
        <v>24</v>
      </c>
      <c r="O74" s="5">
        <f t="shared" si="20"/>
        <v>22</v>
      </c>
      <c r="P74" s="5">
        <f t="shared" si="20"/>
        <v>26</v>
      </c>
      <c r="Q74" s="5">
        <f t="shared" si="20"/>
        <v>20</v>
      </c>
      <c r="R74" s="5">
        <f t="shared" si="20"/>
        <v>19</v>
      </c>
      <c r="S74" s="5">
        <f t="shared" si="20"/>
        <v>14</v>
      </c>
      <c r="T74" s="39">
        <f>S74-T72</f>
        <v>0</v>
      </c>
      <c r="U74" s="40"/>
      <c r="V74" s="3">
        <f>MAX(C74:T74)</f>
        <v>45</v>
      </c>
      <c r="W74" s="59"/>
      <c r="X74" s="59"/>
      <c r="Y74" s="59"/>
    </row>
    <row r="75" spans="1:25" ht="15.6" customHeight="1" x14ac:dyDescent="0.2">
      <c r="A75" s="151"/>
      <c r="B75" s="34" t="s">
        <v>9</v>
      </c>
      <c r="C75" s="143"/>
      <c r="D75" s="144"/>
      <c r="E75" s="144"/>
      <c r="F75" s="145"/>
      <c r="G75" s="145"/>
      <c r="H75" s="145"/>
      <c r="I75" s="145"/>
      <c r="J75" s="145"/>
      <c r="K75" s="131">
        <v>11.53</v>
      </c>
      <c r="L75" s="145"/>
      <c r="M75" s="145"/>
      <c r="N75" s="144"/>
      <c r="O75" s="7">
        <v>12</v>
      </c>
      <c r="P75" s="144"/>
      <c r="Q75" s="7">
        <v>12.03</v>
      </c>
      <c r="R75" s="144"/>
      <c r="S75" s="145"/>
      <c r="T75" s="146">
        <v>12.08</v>
      </c>
      <c r="U75" s="41">
        <v>31</v>
      </c>
      <c r="V75" s="17"/>
      <c r="W75" s="59"/>
      <c r="X75" s="59"/>
      <c r="Y75" s="59"/>
    </row>
    <row r="76" spans="1:25" ht="15.6" customHeight="1" x14ac:dyDescent="0.2">
      <c r="A76" s="152"/>
      <c r="B76" s="35" t="s">
        <v>10</v>
      </c>
      <c r="C76" s="147">
        <v>11.37</v>
      </c>
      <c r="D76" s="148"/>
      <c r="E76" s="148"/>
      <c r="F76" s="148"/>
      <c r="G76" s="149" t="s">
        <v>50</v>
      </c>
      <c r="H76" s="145"/>
      <c r="I76" s="148"/>
      <c r="J76" s="148"/>
      <c r="K76" s="109">
        <f>K75</f>
        <v>11.53</v>
      </c>
      <c r="L76" s="148"/>
      <c r="M76" s="148"/>
      <c r="N76" s="148"/>
      <c r="O76" s="8">
        <f>O75</f>
        <v>12</v>
      </c>
      <c r="P76" s="148"/>
      <c r="Q76" s="8">
        <f>Q75</f>
        <v>12.03</v>
      </c>
      <c r="R76" s="148"/>
      <c r="S76" s="148"/>
      <c r="T76" s="142"/>
      <c r="U76" s="40"/>
      <c r="V76" s="18"/>
      <c r="W76" s="59"/>
      <c r="X76" s="59"/>
      <c r="Y76" s="59"/>
    </row>
    <row r="77" spans="1:25" ht="15.6" customHeight="1" thickBot="1" x14ac:dyDescent="0.25">
      <c r="A77" s="134">
        <v>509</v>
      </c>
      <c r="B77" s="61" t="s">
        <v>11</v>
      </c>
      <c r="C77" s="68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3"/>
      <c r="U77" s="64"/>
      <c r="V77" s="3"/>
      <c r="W77" s="59"/>
      <c r="X77" s="59"/>
      <c r="Y77" s="59"/>
    </row>
    <row r="78" spans="1:25" ht="15.6" customHeight="1" x14ac:dyDescent="0.2">
      <c r="A78" s="135"/>
      <c r="B78" s="31" t="s">
        <v>5</v>
      </c>
      <c r="C78" s="32"/>
      <c r="D78" s="84">
        <v>0</v>
      </c>
      <c r="E78" s="122">
        <v>0</v>
      </c>
      <c r="F78" s="123">
        <v>0</v>
      </c>
      <c r="G78" s="145"/>
      <c r="H78" s="95" t="s">
        <v>50</v>
      </c>
      <c r="I78" s="94">
        <v>10</v>
      </c>
      <c r="J78" s="94">
        <v>0</v>
      </c>
      <c r="K78" s="93">
        <v>6</v>
      </c>
      <c r="L78" s="94">
        <v>0</v>
      </c>
      <c r="M78" s="124">
        <v>4</v>
      </c>
      <c r="N78" s="29">
        <v>8</v>
      </c>
      <c r="O78" s="29">
        <v>9</v>
      </c>
      <c r="P78" s="29">
        <v>4</v>
      </c>
      <c r="Q78" s="29">
        <v>2</v>
      </c>
      <c r="R78" s="29">
        <v>12</v>
      </c>
      <c r="S78" s="29">
        <v>19</v>
      </c>
      <c r="T78" s="36">
        <v>5</v>
      </c>
      <c r="U78" s="37" t="s">
        <v>6</v>
      </c>
      <c r="V78" s="55"/>
      <c r="W78" s="59"/>
      <c r="X78" s="59"/>
      <c r="Y78" s="59"/>
    </row>
    <row r="79" spans="1:25" ht="15.6" customHeight="1" x14ac:dyDescent="0.2">
      <c r="A79" s="133">
        <v>12.04</v>
      </c>
      <c r="B79" s="34" t="s">
        <v>7</v>
      </c>
      <c r="C79" s="119">
        <v>18</v>
      </c>
      <c r="D79" s="85">
        <v>19</v>
      </c>
      <c r="E79" s="125">
        <v>22</v>
      </c>
      <c r="F79" s="126">
        <v>2</v>
      </c>
      <c r="G79" s="100" t="s">
        <v>50</v>
      </c>
      <c r="H79" s="100" t="s">
        <v>50</v>
      </c>
      <c r="I79" s="99">
        <v>2</v>
      </c>
      <c r="J79" s="99">
        <v>0</v>
      </c>
      <c r="K79" s="98">
        <v>6</v>
      </c>
      <c r="L79" s="99">
        <v>2</v>
      </c>
      <c r="M79" s="127">
        <v>1</v>
      </c>
      <c r="N79" s="4">
        <v>2</v>
      </c>
      <c r="O79" s="4">
        <v>1</v>
      </c>
      <c r="P79" s="4">
        <v>1</v>
      </c>
      <c r="Q79" s="4">
        <v>3</v>
      </c>
      <c r="R79" s="4">
        <v>0</v>
      </c>
      <c r="S79" s="4">
        <v>0</v>
      </c>
      <c r="T79" s="22"/>
      <c r="U79" s="38">
        <f>SUM(C79:S79)</f>
        <v>79</v>
      </c>
      <c r="V79" s="17"/>
      <c r="W79" s="59"/>
      <c r="X79" s="59"/>
      <c r="Y79" s="59"/>
    </row>
    <row r="80" spans="1:25" ht="15.6" customHeight="1" x14ac:dyDescent="0.2">
      <c r="A80" s="150" t="s">
        <v>51</v>
      </c>
      <c r="B80" s="34" t="s">
        <v>8</v>
      </c>
      <c r="C80" s="119">
        <f>C79</f>
        <v>18</v>
      </c>
      <c r="D80" s="86">
        <f t="shared" ref="D80" si="21">C80-D78+D79</f>
        <v>37</v>
      </c>
      <c r="E80" s="128">
        <f>D80-E78+E79</f>
        <v>59</v>
      </c>
      <c r="F80" s="129">
        <f>E80-F78+F79</f>
        <v>61</v>
      </c>
      <c r="G80" s="105" t="s">
        <v>50</v>
      </c>
      <c r="H80" s="105" t="s">
        <v>50</v>
      </c>
      <c r="I80" s="104">
        <f>F80-I78+I79</f>
        <v>53</v>
      </c>
      <c r="J80" s="104">
        <f t="shared" ref="J80:S80" si="22">I80-J78+J79</f>
        <v>53</v>
      </c>
      <c r="K80" s="103">
        <f t="shared" si="22"/>
        <v>53</v>
      </c>
      <c r="L80" s="104">
        <f t="shared" si="22"/>
        <v>55</v>
      </c>
      <c r="M80" s="130">
        <f t="shared" si="22"/>
        <v>52</v>
      </c>
      <c r="N80" s="5">
        <f t="shared" si="22"/>
        <v>46</v>
      </c>
      <c r="O80" s="5">
        <f t="shared" si="22"/>
        <v>38</v>
      </c>
      <c r="P80" s="5">
        <f t="shared" si="22"/>
        <v>35</v>
      </c>
      <c r="Q80" s="5">
        <f t="shared" si="22"/>
        <v>36</v>
      </c>
      <c r="R80" s="5">
        <f t="shared" si="22"/>
        <v>24</v>
      </c>
      <c r="S80" s="5">
        <f t="shared" si="22"/>
        <v>5</v>
      </c>
      <c r="T80" s="39">
        <f>S80-T78</f>
        <v>0</v>
      </c>
      <c r="U80" s="40"/>
      <c r="V80" s="3">
        <f>MAX(C80:T80)</f>
        <v>61</v>
      </c>
      <c r="W80" s="59"/>
      <c r="X80" s="59"/>
      <c r="Y80" s="59"/>
    </row>
    <row r="81" spans="1:25" ht="15.6" customHeight="1" x14ac:dyDescent="0.2">
      <c r="A81" s="151"/>
      <c r="B81" s="34" t="s">
        <v>9</v>
      </c>
      <c r="C81" s="143"/>
      <c r="D81" s="144"/>
      <c r="E81" s="144"/>
      <c r="F81" s="145"/>
      <c r="G81" s="145"/>
      <c r="H81" s="145"/>
      <c r="I81" s="145"/>
      <c r="J81" s="145"/>
      <c r="K81" s="131">
        <v>12.15</v>
      </c>
      <c r="L81" s="145"/>
      <c r="M81" s="145"/>
      <c r="N81" s="144"/>
      <c r="O81" s="7">
        <v>12.2</v>
      </c>
      <c r="P81" s="144"/>
      <c r="Q81" s="7">
        <v>12.25</v>
      </c>
      <c r="R81" s="144"/>
      <c r="S81" s="145"/>
      <c r="T81" s="146">
        <v>12.3</v>
      </c>
      <c r="U81" s="41">
        <v>26</v>
      </c>
      <c r="V81" s="17"/>
      <c r="W81" s="59"/>
      <c r="X81" s="59"/>
      <c r="Y81" s="59"/>
    </row>
    <row r="82" spans="1:25" ht="15.6" customHeight="1" x14ac:dyDescent="0.2">
      <c r="A82" s="152"/>
      <c r="B82" s="35" t="s">
        <v>10</v>
      </c>
      <c r="C82" s="147">
        <v>12.04</v>
      </c>
      <c r="D82" s="148"/>
      <c r="E82" s="148"/>
      <c r="F82" s="148"/>
      <c r="G82" s="149" t="s">
        <v>50</v>
      </c>
      <c r="H82" s="145"/>
      <c r="I82" s="148"/>
      <c r="J82" s="148"/>
      <c r="K82" s="109">
        <f>K81</f>
        <v>12.15</v>
      </c>
      <c r="L82" s="148"/>
      <c r="M82" s="148"/>
      <c r="N82" s="148"/>
      <c r="O82" s="8">
        <f>O81</f>
        <v>12.2</v>
      </c>
      <c r="P82" s="148"/>
      <c r="Q82" s="8">
        <f>Q81</f>
        <v>12.25</v>
      </c>
      <c r="R82" s="148"/>
      <c r="S82" s="148"/>
      <c r="T82" s="142"/>
      <c r="U82" s="40"/>
      <c r="V82" s="18"/>
      <c r="W82" s="59"/>
      <c r="X82" s="59"/>
      <c r="Y82" s="59"/>
    </row>
    <row r="83" spans="1:25" ht="15.6" customHeight="1" thickBot="1" x14ac:dyDescent="0.25">
      <c r="A83" s="134">
        <v>533</v>
      </c>
      <c r="B83" s="61" t="s">
        <v>11</v>
      </c>
      <c r="C83" s="68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3"/>
      <c r="U83" s="64"/>
      <c r="V83" s="3"/>
      <c r="W83" s="59"/>
      <c r="X83" s="59"/>
      <c r="Y83" s="59"/>
    </row>
    <row r="84" spans="1:25" ht="15.6" customHeight="1" x14ac:dyDescent="0.2">
      <c r="A84" s="135"/>
      <c r="B84" s="31" t="s">
        <v>5</v>
      </c>
      <c r="C84" s="32"/>
      <c r="D84" s="84">
        <v>0</v>
      </c>
      <c r="E84" s="122">
        <v>0</v>
      </c>
      <c r="F84" s="123">
        <v>0</v>
      </c>
      <c r="G84" s="145"/>
      <c r="H84" s="95" t="s">
        <v>50</v>
      </c>
      <c r="I84" s="94">
        <v>4</v>
      </c>
      <c r="J84" s="94">
        <v>0</v>
      </c>
      <c r="K84" s="93">
        <v>8</v>
      </c>
      <c r="L84" s="94">
        <v>0</v>
      </c>
      <c r="M84" s="124">
        <v>6</v>
      </c>
      <c r="N84" s="29">
        <v>12</v>
      </c>
      <c r="O84" s="29">
        <v>20</v>
      </c>
      <c r="P84" s="29">
        <v>1</v>
      </c>
      <c r="Q84" s="29">
        <v>0</v>
      </c>
      <c r="R84" s="29">
        <v>2</v>
      </c>
      <c r="S84" s="29">
        <v>6</v>
      </c>
      <c r="T84" s="36">
        <v>6</v>
      </c>
      <c r="U84" s="37" t="s">
        <v>6</v>
      </c>
      <c r="V84" s="55"/>
      <c r="W84" s="59"/>
      <c r="X84" s="59"/>
      <c r="Y84" s="59"/>
    </row>
    <row r="85" spans="1:25" ht="15.6" customHeight="1" x14ac:dyDescent="0.2">
      <c r="A85" s="133">
        <v>12.42</v>
      </c>
      <c r="B85" s="34" t="s">
        <v>7</v>
      </c>
      <c r="C85" s="119">
        <v>7</v>
      </c>
      <c r="D85" s="85">
        <v>18</v>
      </c>
      <c r="E85" s="125">
        <v>15</v>
      </c>
      <c r="F85" s="126">
        <v>1</v>
      </c>
      <c r="G85" s="100" t="s">
        <v>50</v>
      </c>
      <c r="H85" s="100" t="s">
        <v>50</v>
      </c>
      <c r="I85" s="99">
        <v>2</v>
      </c>
      <c r="J85" s="99">
        <v>0</v>
      </c>
      <c r="K85" s="98">
        <v>19</v>
      </c>
      <c r="L85" s="99">
        <v>1</v>
      </c>
      <c r="M85" s="127">
        <v>1</v>
      </c>
      <c r="N85" s="4">
        <v>0</v>
      </c>
      <c r="O85" s="4">
        <v>0</v>
      </c>
      <c r="P85" s="4">
        <v>1</v>
      </c>
      <c r="Q85" s="4">
        <v>0</v>
      </c>
      <c r="R85" s="4">
        <v>0</v>
      </c>
      <c r="S85" s="4">
        <v>0</v>
      </c>
      <c r="T85" s="22"/>
      <c r="U85" s="38">
        <f>SUM(C85:S85)</f>
        <v>65</v>
      </c>
      <c r="V85" s="17"/>
      <c r="W85" s="59"/>
      <c r="X85" s="59"/>
      <c r="Y85" s="59"/>
    </row>
    <row r="86" spans="1:25" ht="15.6" customHeight="1" x14ac:dyDescent="0.2">
      <c r="A86" s="150" t="s">
        <v>51</v>
      </c>
      <c r="B86" s="34" t="s">
        <v>8</v>
      </c>
      <c r="C86" s="119">
        <f>C85</f>
        <v>7</v>
      </c>
      <c r="D86" s="86">
        <f t="shared" ref="D86" si="23">C86-D84+D85</f>
        <v>25</v>
      </c>
      <c r="E86" s="128">
        <f>D86-E84+E85</f>
        <v>40</v>
      </c>
      <c r="F86" s="129">
        <f>E86-F84+F85</f>
        <v>41</v>
      </c>
      <c r="G86" s="105" t="s">
        <v>50</v>
      </c>
      <c r="H86" s="105" t="s">
        <v>50</v>
      </c>
      <c r="I86" s="104">
        <f>F86-I84+I85</f>
        <v>39</v>
      </c>
      <c r="J86" s="104">
        <f t="shared" ref="J86:S86" si="24">I86-J84+J85</f>
        <v>39</v>
      </c>
      <c r="K86" s="103">
        <f t="shared" si="24"/>
        <v>50</v>
      </c>
      <c r="L86" s="104">
        <f t="shared" si="24"/>
        <v>51</v>
      </c>
      <c r="M86" s="130">
        <f t="shared" si="24"/>
        <v>46</v>
      </c>
      <c r="N86" s="5">
        <f t="shared" si="24"/>
        <v>34</v>
      </c>
      <c r="O86" s="5">
        <f t="shared" si="24"/>
        <v>14</v>
      </c>
      <c r="P86" s="5">
        <f t="shared" si="24"/>
        <v>14</v>
      </c>
      <c r="Q86" s="5">
        <f t="shared" si="24"/>
        <v>14</v>
      </c>
      <c r="R86" s="5">
        <f t="shared" si="24"/>
        <v>12</v>
      </c>
      <c r="S86" s="5">
        <f t="shared" si="24"/>
        <v>6</v>
      </c>
      <c r="T86" s="39">
        <f>S86-T84</f>
        <v>0</v>
      </c>
      <c r="U86" s="40"/>
      <c r="V86" s="3">
        <f>MAX(C86:T86)</f>
        <v>51</v>
      </c>
      <c r="W86" s="59"/>
      <c r="X86" s="59"/>
      <c r="Y86" s="59"/>
    </row>
    <row r="87" spans="1:25" ht="15.6" customHeight="1" x14ac:dyDescent="0.2">
      <c r="A87" s="151"/>
      <c r="B87" s="34" t="s">
        <v>9</v>
      </c>
      <c r="C87" s="143"/>
      <c r="D87" s="144"/>
      <c r="E87" s="144"/>
      <c r="F87" s="145"/>
      <c r="G87" s="145"/>
      <c r="H87" s="145"/>
      <c r="I87" s="145"/>
      <c r="J87" s="145"/>
      <c r="K87" s="131">
        <v>12.54</v>
      </c>
      <c r="L87" s="145"/>
      <c r="M87" s="145"/>
      <c r="N87" s="144"/>
      <c r="O87" s="7">
        <v>13.03</v>
      </c>
      <c r="P87" s="144"/>
      <c r="Q87" s="7">
        <v>13.07</v>
      </c>
      <c r="R87" s="144"/>
      <c r="S87" s="145"/>
      <c r="T87" s="146">
        <v>13.12</v>
      </c>
      <c r="U87" s="41">
        <v>30</v>
      </c>
      <c r="V87" s="17"/>
      <c r="W87" s="59"/>
      <c r="X87" s="59"/>
      <c r="Y87" s="59"/>
    </row>
    <row r="88" spans="1:25" ht="15.6" customHeight="1" x14ac:dyDescent="0.2">
      <c r="A88" s="152"/>
      <c r="B88" s="35" t="s">
        <v>10</v>
      </c>
      <c r="C88" s="147">
        <v>12.42</v>
      </c>
      <c r="D88" s="148"/>
      <c r="E88" s="148"/>
      <c r="F88" s="148"/>
      <c r="G88" s="149" t="s">
        <v>50</v>
      </c>
      <c r="H88" s="145"/>
      <c r="I88" s="148"/>
      <c r="J88" s="148"/>
      <c r="K88" s="109">
        <f>K87</f>
        <v>12.54</v>
      </c>
      <c r="L88" s="148"/>
      <c r="M88" s="148"/>
      <c r="N88" s="148"/>
      <c r="O88" s="8">
        <f>O87</f>
        <v>13.03</v>
      </c>
      <c r="P88" s="148"/>
      <c r="Q88" s="8">
        <f>Q87</f>
        <v>13.07</v>
      </c>
      <c r="R88" s="148"/>
      <c r="S88" s="148"/>
      <c r="T88" s="142"/>
      <c r="U88" s="40"/>
      <c r="V88" s="18"/>
      <c r="W88" s="59"/>
      <c r="X88" s="59"/>
      <c r="Y88" s="59"/>
    </row>
    <row r="89" spans="1:25" ht="15.6" customHeight="1" thickBot="1" x14ac:dyDescent="0.25">
      <c r="A89" s="134">
        <v>509</v>
      </c>
      <c r="B89" s="61" t="s">
        <v>11</v>
      </c>
      <c r="C89" s="68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3"/>
      <c r="U89" s="64"/>
      <c r="V89" s="3"/>
      <c r="W89" s="59"/>
      <c r="X89" s="59"/>
      <c r="Y89" s="59"/>
    </row>
    <row r="90" spans="1:25" ht="15.6" customHeight="1" x14ac:dyDescent="0.2">
      <c r="A90" s="135"/>
      <c r="B90" s="31" t="s">
        <v>5</v>
      </c>
      <c r="C90" s="32"/>
      <c r="D90" s="84" t="s">
        <v>50</v>
      </c>
      <c r="E90" s="122" t="s">
        <v>50</v>
      </c>
      <c r="F90" s="123" t="s">
        <v>50</v>
      </c>
      <c r="G90" s="145"/>
      <c r="H90" s="95">
        <v>0</v>
      </c>
      <c r="I90" s="94">
        <v>0</v>
      </c>
      <c r="J90" s="94">
        <v>1</v>
      </c>
      <c r="K90" s="93">
        <v>7</v>
      </c>
      <c r="L90" s="94">
        <v>1</v>
      </c>
      <c r="M90" s="124">
        <v>3</v>
      </c>
      <c r="N90" s="29">
        <v>0</v>
      </c>
      <c r="O90" s="29">
        <v>0</v>
      </c>
      <c r="P90" s="29">
        <v>2</v>
      </c>
      <c r="Q90" s="29">
        <v>1</v>
      </c>
      <c r="R90" s="29">
        <v>8</v>
      </c>
      <c r="S90" s="29">
        <v>18</v>
      </c>
      <c r="T90" s="36">
        <v>11</v>
      </c>
      <c r="U90" s="37" t="s">
        <v>6</v>
      </c>
      <c r="V90" s="55"/>
      <c r="W90" s="59"/>
      <c r="X90" s="59"/>
      <c r="Y90" s="59"/>
    </row>
    <row r="91" spans="1:25" ht="15.6" customHeight="1" x14ac:dyDescent="0.2">
      <c r="A91" s="133">
        <v>13.1</v>
      </c>
      <c r="B91" s="34" t="s">
        <v>7</v>
      </c>
      <c r="C91" s="119" t="s">
        <v>50</v>
      </c>
      <c r="D91" s="85" t="s">
        <v>50</v>
      </c>
      <c r="E91" s="125" t="s">
        <v>50</v>
      </c>
      <c r="F91" s="126" t="s">
        <v>50</v>
      </c>
      <c r="G91" s="100">
        <v>12</v>
      </c>
      <c r="H91" s="100">
        <v>2</v>
      </c>
      <c r="I91" s="99">
        <v>0</v>
      </c>
      <c r="J91" s="99">
        <v>0</v>
      </c>
      <c r="K91" s="98">
        <v>19</v>
      </c>
      <c r="L91" s="99">
        <v>1</v>
      </c>
      <c r="M91" s="127">
        <v>5</v>
      </c>
      <c r="N91" s="4">
        <v>0</v>
      </c>
      <c r="O91" s="4">
        <v>4</v>
      </c>
      <c r="P91" s="4">
        <v>3</v>
      </c>
      <c r="Q91" s="4">
        <v>2</v>
      </c>
      <c r="R91" s="4">
        <v>2</v>
      </c>
      <c r="S91" s="4">
        <v>2</v>
      </c>
      <c r="T91" s="22"/>
      <c r="U91" s="38">
        <f>SUM(C91:S91)</f>
        <v>52</v>
      </c>
      <c r="V91" s="17"/>
      <c r="W91" s="59"/>
      <c r="X91" s="59"/>
      <c r="Y91" s="59"/>
    </row>
    <row r="92" spans="1:25" ht="15.6" customHeight="1" x14ac:dyDescent="0.2">
      <c r="A92" s="150" t="s">
        <v>49</v>
      </c>
      <c r="B92" s="34" t="s">
        <v>8</v>
      </c>
      <c r="C92" s="119" t="s">
        <v>50</v>
      </c>
      <c r="D92" s="86" t="s">
        <v>50</v>
      </c>
      <c r="E92" s="128" t="s">
        <v>50</v>
      </c>
      <c r="F92" s="129" t="s">
        <v>50</v>
      </c>
      <c r="G92" s="105">
        <f>G91</f>
        <v>12</v>
      </c>
      <c r="H92" s="105">
        <f t="shared" ref="H92:S92" si="25">G92-H90+H91</f>
        <v>14</v>
      </c>
      <c r="I92" s="104">
        <f t="shared" si="25"/>
        <v>14</v>
      </c>
      <c r="J92" s="104">
        <f t="shared" si="25"/>
        <v>13</v>
      </c>
      <c r="K92" s="103">
        <f t="shared" si="25"/>
        <v>25</v>
      </c>
      <c r="L92" s="104">
        <f t="shared" si="25"/>
        <v>25</v>
      </c>
      <c r="M92" s="130">
        <f t="shared" si="25"/>
        <v>27</v>
      </c>
      <c r="N92" s="5">
        <f t="shared" si="25"/>
        <v>27</v>
      </c>
      <c r="O92" s="5">
        <f t="shared" si="25"/>
        <v>31</v>
      </c>
      <c r="P92" s="5">
        <f t="shared" si="25"/>
        <v>32</v>
      </c>
      <c r="Q92" s="5">
        <f t="shared" si="25"/>
        <v>33</v>
      </c>
      <c r="R92" s="5">
        <f t="shared" si="25"/>
        <v>27</v>
      </c>
      <c r="S92" s="5">
        <f t="shared" si="25"/>
        <v>11</v>
      </c>
      <c r="T92" s="39">
        <f>S92-T90</f>
        <v>0</v>
      </c>
      <c r="U92" s="40"/>
      <c r="V92" s="3">
        <f>MAX(C92:T92)</f>
        <v>33</v>
      </c>
      <c r="W92" s="59"/>
      <c r="X92" s="59"/>
      <c r="Y92" s="59"/>
    </row>
    <row r="93" spans="1:25" ht="15.6" customHeight="1" x14ac:dyDescent="0.2">
      <c r="A93" s="151"/>
      <c r="B93" s="34" t="s">
        <v>9</v>
      </c>
      <c r="C93" s="143"/>
      <c r="D93" s="144"/>
      <c r="E93" s="144"/>
      <c r="F93" s="145"/>
      <c r="G93" s="145"/>
      <c r="H93" s="145"/>
      <c r="I93" s="145"/>
      <c r="J93" s="145"/>
      <c r="K93" s="131">
        <v>13.17</v>
      </c>
      <c r="L93" s="145"/>
      <c r="M93" s="145"/>
      <c r="N93" s="144"/>
      <c r="O93" s="7">
        <v>13.28</v>
      </c>
      <c r="P93" s="144"/>
      <c r="Q93" s="7">
        <v>13.31</v>
      </c>
      <c r="R93" s="144"/>
      <c r="S93" s="145"/>
      <c r="T93" s="146">
        <v>13.36</v>
      </c>
      <c r="U93" s="41">
        <v>27</v>
      </c>
      <c r="V93" s="17"/>
      <c r="W93" s="59"/>
      <c r="X93" s="59"/>
      <c r="Y93" s="59"/>
    </row>
    <row r="94" spans="1:25" ht="15.6" customHeight="1" x14ac:dyDescent="0.2">
      <c r="A94" s="152"/>
      <c r="B94" s="35" t="s">
        <v>10</v>
      </c>
      <c r="C94" s="147" t="s">
        <v>50</v>
      </c>
      <c r="D94" s="148"/>
      <c r="E94" s="148"/>
      <c r="F94" s="148"/>
      <c r="G94" s="149">
        <v>13.09</v>
      </c>
      <c r="H94" s="145"/>
      <c r="I94" s="148"/>
      <c r="J94" s="148"/>
      <c r="K94" s="109">
        <f>K93</f>
        <v>13.17</v>
      </c>
      <c r="L94" s="148"/>
      <c r="M94" s="148"/>
      <c r="N94" s="148"/>
      <c r="O94" s="8">
        <f>O93</f>
        <v>13.28</v>
      </c>
      <c r="P94" s="148"/>
      <c r="Q94" s="8">
        <f>Q93</f>
        <v>13.31</v>
      </c>
      <c r="R94" s="148"/>
      <c r="S94" s="148"/>
      <c r="T94" s="142"/>
      <c r="U94" s="40"/>
      <c r="V94" s="18"/>
      <c r="W94" s="59"/>
      <c r="X94" s="59"/>
      <c r="Y94" s="59"/>
    </row>
    <row r="95" spans="1:25" ht="15.6" customHeight="1" thickBot="1" x14ac:dyDescent="0.25">
      <c r="A95" s="134">
        <v>533</v>
      </c>
      <c r="B95" s="61" t="s">
        <v>11</v>
      </c>
      <c r="C95" s="68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3"/>
      <c r="U95" s="64"/>
      <c r="V95" s="3"/>
      <c r="W95" s="59"/>
      <c r="X95" s="59"/>
      <c r="Y95" s="59"/>
    </row>
    <row r="96" spans="1:25" ht="15.6" customHeight="1" x14ac:dyDescent="0.2">
      <c r="A96" s="135"/>
      <c r="B96" s="31" t="s">
        <v>5</v>
      </c>
      <c r="C96" s="32"/>
      <c r="D96" s="84">
        <v>0</v>
      </c>
      <c r="E96" s="122">
        <v>0</v>
      </c>
      <c r="F96" s="123">
        <v>0</v>
      </c>
      <c r="G96" s="145"/>
      <c r="H96" s="95" t="s">
        <v>50</v>
      </c>
      <c r="I96" s="94">
        <v>4</v>
      </c>
      <c r="J96" s="94">
        <v>0</v>
      </c>
      <c r="K96" s="93">
        <v>0</v>
      </c>
      <c r="L96" s="94">
        <v>0</v>
      </c>
      <c r="M96" s="124">
        <v>2</v>
      </c>
      <c r="N96" s="29">
        <v>6</v>
      </c>
      <c r="O96" s="29">
        <v>6</v>
      </c>
      <c r="P96" s="29">
        <v>0</v>
      </c>
      <c r="Q96" s="29">
        <v>0</v>
      </c>
      <c r="R96" s="29">
        <v>12</v>
      </c>
      <c r="S96" s="29">
        <v>14</v>
      </c>
      <c r="T96" s="36">
        <v>4</v>
      </c>
      <c r="U96" s="37" t="s">
        <v>6</v>
      </c>
      <c r="V96" s="55"/>
      <c r="W96" s="59"/>
      <c r="X96" s="59"/>
      <c r="Y96" s="59"/>
    </row>
    <row r="97" spans="1:25" ht="15.6" customHeight="1" x14ac:dyDescent="0.2">
      <c r="A97" s="133">
        <v>14.03</v>
      </c>
      <c r="B97" s="34" t="s">
        <v>7</v>
      </c>
      <c r="C97" s="119">
        <v>1</v>
      </c>
      <c r="D97" s="85">
        <v>3</v>
      </c>
      <c r="E97" s="125">
        <v>3</v>
      </c>
      <c r="F97" s="126">
        <v>6</v>
      </c>
      <c r="G97" s="100" t="s">
        <v>50</v>
      </c>
      <c r="H97" s="100" t="s">
        <v>50</v>
      </c>
      <c r="I97" s="99">
        <v>0</v>
      </c>
      <c r="J97" s="99">
        <v>0</v>
      </c>
      <c r="K97" s="98">
        <v>23</v>
      </c>
      <c r="L97" s="99">
        <v>0</v>
      </c>
      <c r="M97" s="127">
        <v>1</v>
      </c>
      <c r="N97" s="4">
        <v>2</v>
      </c>
      <c r="O97" s="4">
        <v>2</v>
      </c>
      <c r="P97" s="4">
        <v>6</v>
      </c>
      <c r="Q97" s="4">
        <v>0</v>
      </c>
      <c r="R97" s="4">
        <v>0</v>
      </c>
      <c r="S97" s="4">
        <v>1</v>
      </c>
      <c r="T97" s="22"/>
      <c r="U97" s="38">
        <f>SUM(C97:S97)</f>
        <v>48</v>
      </c>
      <c r="V97" s="17"/>
      <c r="W97" s="59"/>
      <c r="X97" s="59"/>
      <c r="Y97" s="59"/>
    </row>
    <row r="98" spans="1:25" ht="15.6" customHeight="1" x14ac:dyDescent="0.2">
      <c r="A98" s="150" t="s">
        <v>51</v>
      </c>
      <c r="B98" s="34" t="s">
        <v>8</v>
      </c>
      <c r="C98" s="119">
        <f>C97</f>
        <v>1</v>
      </c>
      <c r="D98" s="86">
        <f t="shared" ref="D98" si="26">C98-D96+D97</f>
        <v>4</v>
      </c>
      <c r="E98" s="128">
        <f>D98-E96+E97</f>
        <v>7</v>
      </c>
      <c r="F98" s="129">
        <f>E98-F96+F97</f>
        <v>13</v>
      </c>
      <c r="G98" s="105" t="s">
        <v>50</v>
      </c>
      <c r="H98" s="105" t="s">
        <v>50</v>
      </c>
      <c r="I98" s="104">
        <f>F98-I96+I97</f>
        <v>9</v>
      </c>
      <c r="J98" s="104">
        <f t="shared" ref="J98:S98" si="27">I98-J96+J97</f>
        <v>9</v>
      </c>
      <c r="K98" s="130">
        <f t="shared" si="27"/>
        <v>32</v>
      </c>
      <c r="L98" s="130">
        <f t="shared" si="27"/>
        <v>32</v>
      </c>
      <c r="M98" s="130">
        <f t="shared" si="27"/>
        <v>31</v>
      </c>
      <c r="N98" s="5">
        <f t="shared" si="27"/>
        <v>27</v>
      </c>
      <c r="O98" s="5">
        <f t="shared" si="27"/>
        <v>23</v>
      </c>
      <c r="P98" s="5">
        <f t="shared" si="27"/>
        <v>29</v>
      </c>
      <c r="Q98" s="5">
        <f t="shared" si="27"/>
        <v>29</v>
      </c>
      <c r="R98" s="5">
        <f t="shared" si="27"/>
        <v>17</v>
      </c>
      <c r="S98" s="5">
        <f t="shared" si="27"/>
        <v>4</v>
      </c>
      <c r="T98" s="39">
        <f>S98-T96</f>
        <v>0</v>
      </c>
      <c r="U98" s="40"/>
      <c r="V98" s="3">
        <f>MAX(C98:T98)</f>
        <v>32</v>
      </c>
      <c r="W98" s="59"/>
      <c r="X98" s="59"/>
      <c r="Y98" s="59"/>
    </row>
    <row r="99" spans="1:25" ht="15.6" customHeight="1" x14ac:dyDescent="0.2">
      <c r="A99" s="151"/>
      <c r="B99" s="34" t="s">
        <v>9</v>
      </c>
      <c r="C99" s="143"/>
      <c r="D99" s="144"/>
      <c r="E99" s="144"/>
      <c r="F99" s="145"/>
      <c r="G99" s="145"/>
      <c r="H99" s="145"/>
      <c r="I99" s="145"/>
      <c r="J99" s="145"/>
      <c r="K99" s="131">
        <v>14.14</v>
      </c>
      <c r="L99" s="145"/>
      <c r="M99" s="145"/>
      <c r="N99" s="144"/>
      <c r="O99" s="7">
        <v>14.22</v>
      </c>
      <c r="P99" s="144"/>
      <c r="Q99" s="7">
        <v>14.26</v>
      </c>
      <c r="R99" s="144"/>
      <c r="S99" s="145"/>
      <c r="T99" s="146">
        <v>14.31</v>
      </c>
      <c r="U99" s="41">
        <v>28</v>
      </c>
      <c r="V99" s="17"/>
      <c r="W99" s="59"/>
      <c r="X99" s="59"/>
      <c r="Y99" s="59"/>
    </row>
    <row r="100" spans="1:25" ht="15.6" customHeight="1" x14ac:dyDescent="0.2">
      <c r="A100" s="152"/>
      <c r="B100" s="35" t="s">
        <v>10</v>
      </c>
      <c r="C100" s="147">
        <v>14.03</v>
      </c>
      <c r="D100" s="148"/>
      <c r="E100" s="148"/>
      <c r="F100" s="148"/>
      <c r="G100" s="149" t="s">
        <v>50</v>
      </c>
      <c r="H100" s="145"/>
      <c r="I100" s="148"/>
      <c r="J100" s="148"/>
      <c r="K100" s="109">
        <v>14.15</v>
      </c>
      <c r="L100" s="148"/>
      <c r="M100" s="148"/>
      <c r="N100" s="148"/>
      <c r="O100" s="8">
        <f>O99</f>
        <v>14.22</v>
      </c>
      <c r="P100" s="148"/>
      <c r="Q100" s="8">
        <f>Q99</f>
        <v>14.26</v>
      </c>
      <c r="R100" s="148"/>
      <c r="S100" s="148"/>
      <c r="T100" s="142"/>
      <c r="U100" s="40"/>
      <c r="V100" s="18"/>
      <c r="W100" s="59"/>
      <c r="X100" s="59"/>
      <c r="Y100" s="59"/>
    </row>
    <row r="101" spans="1:25" ht="15.6" customHeight="1" thickBot="1" x14ac:dyDescent="0.25">
      <c r="A101" s="134">
        <v>509</v>
      </c>
      <c r="B101" s="61" t="s">
        <v>11</v>
      </c>
      <c r="C101" s="68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3"/>
      <c r="U101" s="64"/>
      <c r="V101" s="3"/>
      <c r="W101" s="59"/>
      <c r="X101" s="59"/>
      <c r="Y101" s="59"/>
    </row>
    <row r="102" spans="1:25" ht="15.6" customHeight="1" x14ac:dyDescent="0.2">
      <c r="A102" s="135"/>
      <c r="B102" s="31" t="s">
        <v>5</v>
      </c>
      <c r="C102" s="32"/>
      <c r="D102" s="84" t="s">
        <v>50</v>
      </c>
      <c r="E102" s="122" t="s">
        <v>50</v>
      </c>
      <c r="F102" s="123" t="s">
        <v>50</v>
      </c>
      <c r="G102" s="145"/>
      <c r="H102" s="95">
        <v>0</v>
      </c>
      <c r="I102" s="94">
        <v>0</v>
      </c>
      <c r="J102" s="94">
        <v>0</v>
      </c>
      <c r="K102" s="93">
        <v>0</v>
      </c>
      <c r="L102" s="94">
        <v>0</v>
      </c>
      <c r="M102" s="124">
        <v>0</v>
      </c>
      <c r="N102" s="29">
        <v>2</v>
      </c>
      <c r="O102" s="29">
        <v>5</v>
      </c>
      <c r="P102" s="29">
        <v>0</v>
      </c>
      <c r="Q102" s="29">
        <v>0</v>
      </c>
      <c r="R102" s="29">
        <v>7</v>
      </c>
      <c r="S102" s="29">
        <v>7</v>
      </c>
      <c r="T102" s="36">
        <v>8</v>
      </c>
      <c r="U102" s="37" t="s">
        <v>6</v>
      </c>
      <c r="V102" s="55"/>
      <c r="W102" s="59"/>
      <c r="X102" s="59"/>
      <c r="Y102" s="59"/>
    </row>
    <row r="103" spans="1:25" ht="15.6" customHeight="1" x14ac:dyDescent="0.2">
      <c r="A103" s="133">
        <v>14.3</v>
      </c>
      <c r="B103" s="34" t="s">
        <v>7</v>
      </c>
      <c r="C103" s="119" t="s">
        <v>50</v>
      </c>
      <c r="D103" s="85" t="s">
        <v>50</v>
      </c>
      <c r="E103" s="125" t="s">
        <v>50</v>
      </c>
      <c r="F103" s="126" t="s">
        <v>50</v>
      </c>
      <c r="G103" s="100">
        <v>8</v>
      </c>
      <c r="H103" s="100">
        <v>3</v>
      </c>
      <c r="I103" s="99">
        <v>0</v>
      </c>
      <c r="J103" s="99">
        <v>0</v>
      </c>
      <c r="K103" s="98">
        <v>6</v>
      </c>
      <c r="L103" s="99">
        <v>0</v>
      </c>
      <c r="M103" s="127">
        <v>4</v>
      </c>
      <c r="N103" s="4">
        <v>4</v>
      </c>
      <c r="O103" s="4">
        <v>2</v>
      </c>
      <c r="P103" s="4">
        <v>0</v>
      </c>
      <c r="Q103" s="4">
        <v>1</v>
      </c>
      <c r="R103" s="4">
        <v>1</v>
      </c>
      <c r="S103" s="4">
        <v>0</v>
      </c>
      <c r="T103" s="22"/>
      <c r="U103" s="38">
        <f>SUM(C103:S103)</f>
        <v>29</v>
      </c>
      <c r="V103" s="17"/>
      <c r="W103" s="59"/>
      <c r="X103" s="59"/>
      <c r="Y103" s="59"/>
    </row>
    <row r="104" spans="1:25" ht="15.6" customHeight="1" x14ac:dyDescent="0.2">
      <c r="A104" s="150" t="s">
        <v>49</v>
      </c>
      <c r="B104" s="34" t="s">
        <v>8</v>
      </c>
      <c r="C104" s="119" t="s">
        <v>50</v>
      </c>
      <c r="D104" s="86" t="s">
        <v>50</v>
      </c>
      <c r="E104" s="128" t="s">
        <v>50</v>
      </c>
      <c r="F104" s="129" t="s">
        <v>50</v>
      </c>
      <c r="G104" s="105">
        <f>G103</f>
        <v>8</v>
      </c>
      <c r="H104" s="105">
        <f t="shared" ref="H104:S104" si="28">G104-H102+H103</f>
        <v>11</v>
      </c>
      <c r="I104" s="104">
        <f t="shared" si="28"/>
        <v>11</v>
      </c>
      <c r="J104" s="104">
        <f t="shared" si="28"/>
        <v>11</v>
      </c>
      <c r="K104" s="103">
        <f t="shared" si="28"/>
        <v>17</v>
      </c>
      <c r="L104" s="104">
        <f t="shared" si="28"/>
        <v>17</v>
      </c>
      <c r="M104" s="130">
        <f t="shared" si="28"/>
        <v>21</v>
      </c>
      <c r="N104" s="5">
        <f t="shared" si="28"/>
        <v>23</v>
      </c>
      <c r="O104" s="5">
        <f t="shared" si="28"/>
        <v>20</v>
      </c>
      <c r="P104" s="5">
        <f t="shared" si="28"/>
        <v>20</v>
      </c>
      <c r="Q104" s="5">
        <f t="shared" si="28"/>
        <v>21</v>
      </c>
      <c r="R104" s="5">
        <f t="shared" si="28"/>
        <v>15</v>
      </c>
      <c r="S104" s="5">
        <f t="shared" si="28"/>
        <v>8</v>
      </c>
      <c r="T104" s="39">
        <f>S104-T102</f>
        <v>0</v>
      </c>
      <c r="U104" s="40"/>
      <c r="V104" s="3">
        <f>MAX(C104:T104)</f>
        <v>23</v>
      </c>
      <c r="W104" s="59"/>
      <c r="X104" s="59"/>
      <c r="Y104" s="59"/>
    </row>
    <row r="105" spans="1:25" ht="15.6" customHeight="1" x14ac:dyDescent="0.2">
      <c r="A105" s="151"/>
      <c r="B105" s="34" t="s">
        <v>9</v>
      </c>
      <c r="C105" s="143"/>
      <c r="D105" s="144"/>
      <c r="E105" s="144"/>
      <c r="F105" s="145"/>
      <c r="G105" s="145"/>
      <c r="H105" s="145"/>
      <c r="I105" s="145"/>
      <c r="J105" s="145"/>
      <c r="K105" s="131">
        <v>14.37</v>
      </c>
      <c r="L105" s="145"/>
      <c r="M105" s="145"/>
      <c r="N105" s="144"/>
      <c r="O105" s="7">
        <v>14.43</v>
      </c>
      <c r="P105" s="144"/>
      <c r="Q105" s="7">
        <v>14.47</v>
      </c>
      <c r="R105" s="144"/>
      <c r="S105" s="145"/>
      <c r="T105" s="146">
        <v>14.55</v>
      </c>
      <c r="U105" s="41">
        <v>25</v>
      </c>
      <c r="V105" s="17"/>
      <c r="W105" s="59"/>
      <c r="X105" s="59"/>
      <c r="Y105" s="59"/>
    </row>
    <row r="106" spans="1:25" ht="15.6" customHeight="1" x14ac:dyDescent="0.2">
      <c r="A106" s="152"/>
      <c r="B106" s="35" t="s">
        <v>10</v>
      </c>
      <c r="C106" s="147" t="s">
        <v>50</v>
      </c>
      <c r="D106" s="148"/>
      <c r="E106" s="148"/>
      <c r="F106" s="148"/>
      <c r="G106" s="149">
        <v>14.3</v>
      </c>
      <c r="H106" s="145"/>
      <c r="I106" s="148"/>
      <c r="J106" s="148"/>
      <c r="K106" s="109">
        <f>K105</f>
        <v>14.37</v>
      </c>
      <c r="L106" s="148"/>
      <c r="M106" s="148"/>
      <c r="N106" s="148"/>
      <c r="O106" s="8">
        <f>O105</f>
        <v>14.43</v>
      </c>
      <c r="P106" s="148"/>
      <c r="Q106" s="8">
        <f>Q105</f>
        <v>14.47</v>
      </c>
      <c r="R106" s="148"/>
      <c r="S106" s="148"/>
      <c r="T106" s="142"/>
      <c r="U106" s="40"/>
      <c r="V106" s="18"/>
      <c r="W106" s="59"/>
      <c r="X106" s="59"/>
      <c r="Y106" s="59"/>
    </row>
    <row r="107" spans="1:25" ht="15.6" customHeight="1" thickBot="1" x14ac:dyDescent="0.25">
      <c r="A107" s="134">
        <v>537</v>
      </c>
      <c r="B107" s="61" t="s">
        <v>11</v>
      </c>
      <c r="C107" s="68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3"/>
      <c r="U107" s="64"/>
      <c r="V107" s="3"/>
      <c r="W107" s="59"/>
      <c r="X107" s="59"/>
      <c r="Y107" s="59"/>
    </row>
    <row r="108" spans="1:25" ht="15.6" customHeight="1" x14ac:dyDescent="0.2">
      <c r="A108" s="135"/>
      <c r="B108" s="31" t="s">
        <v>5</v>
      </c>
      <c r="C108" s="32"/>
      <c r="D108" s="84">
        <v>0</v>
      </c>
      <c r="E108" s="122">
        <v>0</v>
      </c>
      <c r="F108" s="123">
        <v>0</v>
      </c>
      <c r="G108" s="145"/>
      <c r="H108" s="95" t="s">
        <v>50</v>
      </c>
      <c r="I108" s="94">
        <v>0</v>
      </c>
      <c r="J108" s="94">
        <v>0</v>
      </c>
      <c r="K108" s="93">
        <v>0</v>
      </c>
      <c r="L108" s="94">
        <v>0</v>
      </c>
      <c r="M108" s="124">
        <v>0</v>
      </c>
      <c r="N108" s="29">
        <v>1</v>
      </c>
      <c r="O108" s="29">
        <v>6</v>
      </c>
      <c r="P108" s="29">
        <v>0</v>
      </c>
      <c r="Q108" s="29">
        <v>6</v>
      </c>
      <c r="R108" s="29">
        <v>2</v>
      </c>
      <c r="S108" s="29">
        <v>6</v>
      </c>
      <c r="T108" s="36">
        <v>4</v>
      </c>
      <c r="U108" s="37" t="s">
        <v>6</v>
      </c>
      <c r="V108" s="55"/>
      <c r="W108" s="59"/>
      <c r="X108" s="59"/>
      <c r="Y108" s="59"/>
    </row>
    <row r="109" spans="1:25" ht="15.6" customHeight="1" x14ac:dyDescent="0.2">
      <c r="A109" s="133">
        <v>15.04</v>
      </c>
      <c r="B109" s="34" t="s">
        <v>7</v>
      </c>
      <c r="C109" s="119">
        <v>0</v>
      </c>
      <c r="D109" s="85">
        <v>1</v>
      </c>
      <c r="E109" s="125">
        <v>1</v>
      </c>
      <c r="F109" s="126">
        <v>0</v>
      </c>
      <c r="G109" s="100" t="s">
        <v>50</v>
      </c>
      <c r="H109" s="100" t="s">
        <v>50</v>
      </c>
      <c r="I109" s="99">
        <v>1</v>
      </c>
      <c r="J109" s="99">
        <v>1</v>
      </c>
      <c r="K109" s="98">
        <v>5</v>
      </c>
      <c r="L109" s="99">
        <v>4</v>
      </c>
      <c r="M109" s="127">
        <v>1</v>
      </c>
      <c r="N109" s="4">
        <v>10</v>
      </c>
      <c r="O109" s="4">
        <v>1</v>
      </c>
      <c r="P109" s="4">
        <v>0</v>
      </c>
      <c r="Q109" s="4">
        <v>0</v>
      </c>
      <c r="R109" s="4">
        <v>0</v>
      </c>
      <c r="S109" s="4">
        <v>0</v>
      </c>
      <c r="T109" s="22"/>
      <c r="U109" s="38">
        <f>SUM(C109:S109)</f>
        <v>25</v>
      </c>
      <c r="V109" s="17"/>
      <c r="W109" s="59"/>
      <c r="X109" s="59"/>
      <c r="Y109" s="59"/>
    </row>
    <row r="110" spans="1:25" ht="15.6" customHeight="1" x14ac:dyDescent="0.2">
      <c r="A110" s="150" t="s">
        <v>51</v>
      </c>
      <c r="B110" s="34" t="s">
        <v>8</v>
      </c>
      <c r="C110" s="119">
        <f>C109</f>
        <v>0</v>
      </c>
      <c r="D110" s="86">
        <f t="shared" ref="D110" si="29">C110-D108+D109</f>
        <v>1</v>
      </c>
      <c r="E110" s="128">
        <f>D110-E108+E109</f>
        <v>2</v>
      </c>
      <c r="F110" s="129">
        <f>E110-F108+F109</f>
        <v>2</v>
      </c>
      <c r="G110" s="105" t="s">
        <v>50</v>
      </c>
      <c r="H110" s="105" t="s">
        <v>50</v>
      </c>
      <c r="I110" s="104">
        <f>F110-I108+I109</f>
        <v>3</v>
      </c>
      <c r="J110" s="104">
        <f t="shared" ref="J110:S110" si="30">I110-J108+J109</f>
        <v>4</v>
      </c>
      <c r="K110" s="103">
        <f t="shared" si="30"/>
        <v>9</v>
      </c>
      <c r="L110" s="104">
        <f t="shared" si="30"/>
        <v>13</v>
      </c>
      <c r="M110" s="130">
        <f t="shared" si="30"/>
        <v>14</v>
      </c>
      <c r="N110" s="5">
        <f t="shared" si="30"/>
        <v>23</v>
      </c>
      <c r="O110" s="5">
        <f t="shared" si="30"/>
        <v>18</v>
      </c>
      <c r="P110" s="5">
        <f t="shared" si="30"/>
        <v>18</v>
      </c>
      <c r="Q110" s="5">
        <f t="shared" si="30"/>
        <v>12</v>
      </c>
      <c r="R110" s="5">
        <f t="shared" si="30"/>
        <v>10</v>
      </c>
      <c r="S110" s="5">
        <f t="shared" si="30"/>
        <v>4</v>
      </c>
      <c r="T110" s="39">
        <f>S110-T108</f>
        <v>0</v>
      </c>
      <c r="U110" s="40"/>
      <c r="V110" s="3">
        <f>MAX(C110:T110)</f>
        <v>23</v>
      </c>
      <c r="W110" s="59"/>
      <c r="X110" s="59"/>
      <c r="Y110" s="59"/>
    </row>
    <row r="111" spans="1:25" ht="15.6" customHeight="1" x14ac:dyDescent="0.2">
      <c r="A111" s="151"/>
      <c r="B111" s="34" t="s">
        <v>9</v>
      </c>
      <c r="C111" s="143"/>
      <c r="D111" s="144"/>
      <c r="E111" s="144"/>
      <c r="F111" s="145"/>
      <c r="G111" s="145"/>
      <c r="H111" s="145"/>
      <c r="I111" s="145"/>
      <c r="J111" s="145"/>
      <c r="K111" s="131">
        <v>15.15</v>
      </c>
      <c r="L111" s="145"/>
      <c r="M111" s="145"/>
      <c r="N111" s="144"/>
      <c r="O111" s="7">
        <v>15.23</v>
      </c>
      <c r="P111" s="144"/>
      <c r="Q111" s="7">
        <v>15.26</v>
      </c>
      <c r="R111" s="144"/>
      <c r="S111" s="145"/>
      <c r="T111" s="146">
        <v>15.31</v>
      </c>
      <c r="U111" s="41">
        <v>27</v>
      </c>
      <c r="V111" s="17"/>
      <c r="W111" s="59"/>
      <c r="X111" s="59"/>
      <c r="Y111" s="59"/>
    </row>
    <row r="112" spans="1:25" ht="15.6" customHeight="1" x14ac:dyDescent="0.2">
      <c r="A112" s="152"/>
      <c r="B112" s="35" t="s">
        <v>10</v>
      </c>
      <c r="C112" s="147">
        <v>15.04</v>
      </c>
      <c r="D112" s="148"/>
      <c r="E112" s="148"/>
      <c r="F112" s="148"/>
      <c r="G112" s="149" t="s">
        <v>50</v>
      </c>
      <c r="H112" s="145"/>
      <c r="I112" s="148"/>
      <c r="J112" s="148"/>
      <c r="K112" s="109">
        <f>K111</f>
        <v>15.15</v>
      </c>
      <c r="L112" s="148"/>
      <c r="M112" s="148"/>
      <c r="N112" s="148"/>
      <c r="O112" s="8">
        <f>O111</f>
        <v>15.23</v>
      </c>
      <c r="P112" s="148"/>
      <c r="Q112" s="8">
        <f>Q111</f>
        <v>15.26</v>
      </c>
      <c r="R112" s="148"/>
      <c r="S112" s="148"/>
      <c r="T112" s="142"/>
      <c r="U112" s="40"/>
      <c r="V112" s="18"/>
      <c r="W112" s="59"/>
      <c r="X112" s="59"/>
      <c r="Y112" s="59"/>
    </row>
    <row r="113" spans="1:25" ht="15.6" customHeight="1" thickBot="1" x14ac:dyDescent="0.25">
      <c r="A113" s="134">
        <v>509</v>
      </c>
      <c r="B113" s="61" t="s">
        <v>11</v>
      </c>
      <c r="C113" s="68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3"/>
      <c r="U113" s="64"/>
      <c r="V113" s="3"/>
      <c r="W113" s="59"/>
      <c r="X113" s="59"/>
      <c r="Y113" s="59"/>
    </row>
    <row r="114" spans="1:25" ht="15.6" customHeight="1" x14ac:dyDescent="0.2">
      <c r="A114" s="135"/>
      <c r="B114" s="31" t="s">
        <v>5</v>
      </c>
      <c r="C114" s="32"/>
      <c r="D114" s="84" t="s">
        <v>50</v>
      </c>
      <c r="E114" s="122" t="s">
        <v>50</v>
      </c>
      <c r="F114" s="123" t="s">
        <v>50</v>
      </c>
      <c r="G114" s="145"/>
      <c r="H114" s="95">
        <v>0</v>
      </c>
      <c r="I114" s="94">
        <v>0</v>
      </c>
      <c r="J114" s="94">
        <v>0</v>
      </c>
      <c r="K114" s="93">
        <v>1</v>
      </c>
      <c r="L114" s="94">
        <v>0</v>
      </c>
      <c r="M114" s="124">
        <v>2</v>
      </c>
      <c r="N114" s="29">
        <v>3</v>
      </c>
      <c r="O114" s="29">
        <v>6</v>
      </c>
      <c r="P114" s="29">
        <v>3</v>
      </c>
      <c r="Q114" s="29">
        <v>1</v>
      </c>
      <c r="R114" s="29">
        <v>8</v>
      </c>
      <c r="S114" s="29">
        <v>6</v>
      </c>
      <c r="T114" s="36">
        <v>9</v>
      </c>
      <c r="U114" s="37" t="s">
        <v>6</v>
      </c>
      <c r="V114" s="55"/>
      <c r="W114" s="59"/>
      <c r="X114" s="59"/>
      <c r="Y114" s="59"/>
    </row>
    <row r="115" spans="1:25" ht="15.6" customHeight="1" x14ac:dyDescent="0.2">
      <c r="A115" s="133">
        <v>15.33</v>
      </c>
      <c r="B115" s="34" t="s">
        <v>7</v>
      </c>
      <c r="C115" s="119" t="s">
        <v>50</v>
      </c>
      <c r="D115" s="85" t="s">
        <v>50</v>
      </c>
      <c r="E115" s="125" t="s">
        <v>50</v>
      </c>
      <c r="F115" s="126" t="s">
        <v>50</v>
      </c>
      <c r="G115" s="100">
        <v>12</v>
      </c>
      <c r="H115" s="100">
        <v>1</v>
      </c>
      <c r="I115" s="99">
        <v>1</v>
      </c>
      <c r="J115" s="99">
        <v>0</v>
      </c>
      <c r="K115" s="98">
        <v>9</v>
      </c>
      <c r="L115" s="99">
        <v>0</v>
      </c>
      <c r="M115" s="127">
        <v>5</v>
      </c>
      <c r="N115" s="4">
        <v>2</v>
      </c>
      <c r="O115" s="4">
        <v>5</v>
      </c>
      <c r="P115" s="4">
        <v>3</v>
      </c>
      <c r="Q115" s="4">
        <v>0</v>
      </c>
      <c r="R115" s="4">
        <v>0</v>
      </c>
      <c r="S115" s="4">
        <v>1</v>
      </c>
      <c r="T115" s="22"/>
      <c r="U115" s="38">
        <f>SUM(C115:S115)</f>
        <v>39</v>
      </c>
      <c r="V115" s="17"/>
      <c r="W115" s="59"/>
      <c r="X115" s="59"/>
      <c r="Y115" s="59"/>
    </row>
    <row r="116" spans="1:25" ht="15.6" customHeight="1" x14ac:dyDescent="0.2">
      <c r="A116" s="150" t="s">
        <v>49</v>
      </c>
      <c r="B116" s="34" t="s">
        <v>8</v>
      </c>
      <c r="C116" s="119" t="s">
        <v>50</v>
      </c>
      <c r="D116" s="86" t="s">
        <v>50</v>
      </c>
      <c r="E116" s="128" t="s">
        <v>50</v>
      </c>
      <c r="F116" s="129" t="s">
        <v>50</v>
      </c>
      <c r="G116" s="105">
        <f>G115</f>
        <v>12</v>
      </c>
      <c r="H116" s="105">
        <f t="shared" ref="H116:S116" si="31">G116-H114+H115</f>
        <v>13</v>
      </c>
      <c r="I116" s="104">
        <f t="shared" si="31"/>
        <v>14</v>
      </c>
      <c r="J116" s="104">
        <f t="shared" si="31"/>
        <v>14</v>
      </c>
      <c r="K116" s="103">
        <f t="shared" si="31"/>
        <v>22</v>
      </c>
      <c r="L116" s="104">
        <f t="shared" si="31"/>
        <v>22</v>
      </c>
      <c r="M116" s="130">
        <f t="shared" si="31"/>
        <v>25</v>
      </c>
      <c r="N116" s="5">
        <f t="shared" si="31"/>
        <v>24</v>
      </c>
      <c r="O116" s="5">
        <f t="shared" si="31"/>
        <v>23</v>
      </c>
      <c r="P116" s="5">
        <f t="shared" si="31"/>
        <v>23</v>
      </c>
      <c r="Q116" s="5">
        <f t="shared" si="31"/>
        <v>22</v>
      </c>
      <c r="R116" s="5">
        <f t="shared" si="31"/>
        <v>14</v>
      </c>
      <c r="S116" s="5">
        <f t="shared" si="31"/>
        <v>9</v>
      </c>
      <c r="T116" s="39">
        <f>S116-T114</f>
        <v>0</v>
      </c>
      <c r="U116" s="40"/>
      <c r="V116" s="3">
        <f>MAX(C116:T116)</f>
        <v>25</v>
      </c>
      <c r="W116" s="59"/>
      <c r="X116" s="59"/>
      <c r="Y116" s="59"/>
    </row>
    <row r="117" spans="1:25" ht="15.6" customHeight="1" x14ac:dyDescent="0.2">
      <c r="A117" s="151"/>
      <c r="B117" s="34" t="s">
        <v>9</v>
      </c>
      <c r="C117" s="143"/>
      <c r="D117" s="144"/>
      <c r="E117" s="144"/>
      <c r="F117" s="145"/>
      <c r="G117" s="145"/>
      <c r="H117" s="145"/>
      <c r="I117" s="145"/>
      <c r="J117" s="145"/>
      <c r="K117" s="131">
        <v>15.4</v>
      </c>
      <c r="L117" s="145"/>
      <c r="M117" s="145"/>
      <c r="N117" s="144"/>
      <c r="O117" s="7">
        <v>15.49</v>
      </c>
      <c r="P117" s="144"/>
      <c r="Q117" s="7">
        <v>15.52</v>
      </c>
      <c r="R117" s="144"/>
      <c r="S117" s="145"/>
      <c r="T117" s="146">
        <v>15.58</v>
      </c>
      <c r="U117" s="41">
        <v>25</v>
      </c>
      <c r="V117" s="17"/>
      <c r="W117" s="59"/>
      <c r="X117" s="59"/>
      <c r="Y117" s="59"/>
    </row>
    <row r="118" spans="1:25" ht="15.6" customHeight="1" x14ac:dyDescent="0.2">
      <c r="A118" s="152"/>
      <c r="B118" s="35" t="s">
        <v>10</v>
      </c>
      <c r="C118" s="147" t="s">
        <v>50</v>
      </c>
      <c r="D118" s="148"/>
      <c r="E118" s="148"/>
      <c r="F118" s="148"/>
      <c r="G118" s="149">
        <v>15.33</v>
      </c>
      <c r="H118" s="145"/>
      <c r="I118" s="148"/>
      <c r="J118" s="148"/>
      <c r="K118" s="109">
        <f>K117</f>
        <v>15.4</v>
      </c>
      <c r="L118" s="148"/>
      <c r="M118" s="148"/>
      <c r="N118" s="148"/>
      <c r="O118" s="8">
        <f>O117</f>
        <v>15.49</v>
      </c>
      <c r="P118" s="148"/>
      <c r="Q118" s="8">
        <f>Q117</f>
        <v>15.52</v>
      </c>
      <c r="R118" s="148"/>
      <c r="S118" s="148"/>
      <c r="T118" s="142"/>
      <c r="U118" s="40"/>
      <c r="V118" s="18"/>
      <c r="W118" s="59"/>
      <c r="X118" s="59"/>
      <c r="Y118" s="59"/>
    </row>
    <row r="119" spans="1:25" ht="15.6" customHeight="1" thickBot="1" x14ac:dyDescent="0.25">
      <c r="A119" s="134">
        <v>537</v>
      </c>
      <c r="B119" s="61" t="s">
        <v>11</v>
      </c>
      <c r="C119" s="68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3"/>
      <c r="U119" s="64"/>
      <c r="V119" s="3"/>
      <c r="W119" s="59"/>
      <c r="X119" s="59"/>
      <c r="Y119" s="59"/>
    </row>
    <row r="120" spans="1:25" ht="15.6" customHeight="1" x14ac:dyDescent="0.2">
      <c r="A120" s="135"/>
      <c r="B120" s="31" t="s">
        <v>5</v>
      </c>
      <c r="C120" s="32"/>
      <c r="D120" s="84" t="s">
        <v>50</v>
      </c>
      <c r="E120" s="122" t="s">
        <v>50</v>
      </c>
      <c r="F120" s="123" t="s">
        <v>50</v>
      </c>
      <c r="G120" s="145"/>
      <c r="H120" s="95">
        <v>0</v>
      </c>
      <c r="I120" s="94">
        <v>0</v>
      </c>
      <c r="J120" s="94">
        <v>0</v>
      </c>
      <c r="K120" s="93">
        <v>2</v>
      </c>
      <c r="L120" s="94">
        <v>1</v>
      </c>
      <c r="M120" s="124">
        <v>2</v>
      </c>
      <c r="N120" s="29">
        <v>2</v>
      </c>
      <c r="O120" s="29">
        <v>7</v>
      </c>
      <c r="P120" s="29">
        <v>2</v>
      </c>
      <c r="Q120" s="29">
        <v>4</v>
      </c>
      <c r="R120" s="29">
        <v>2</v>
      </c>
      <c r="S120" s="29">
        <v>6</v>
      </c>
      <c r="T120" s="36">
        <v>6</v>
      </c>
      <c r="U120" s="37" t="s">
        <v>6</v>
      </c>
      <c r="V120" s="55"/>
      <c r="W120" s="59"/>
      <c r="X120" s="59"/>
      <c r="Y120" s="59"/>
    </row>
    <row r="121" spans="1:25" ht="15.6" customHeight="1" x14ac:dyDescent="0.2">
      <c r="A121" s="133">
        <v>16.12</v>
      </c>
      <c r="B121" s="34" t="s">
        <v>7</v>
      </c>
      <c r="C121" s="119" t="s">
        <v>50</v>
      </c>
      <c r="D121" s="85" t="s">
        <v>50</v>
      </c>
      <c r="E121" s="125" t="s">
        <v>50</v>
      </c>
      <c r="F121" s="126" t="s">
        <v>50</v>
      </c>
      <c r="G121" s="100">
        <v>5</v>
      </c>
      <c r="H121" s="100">
        <v>2</v>
      </c>
      <c r="I121" s="99">
        <v>0</v>
      </c>
      <c r="J121" s="99">
        <v>0</v>
      </c>
      <c r="K121" s="98">
        <v>6</v>
      </c>
      <c r="L121" s="99">
        <v>2</v>
      </c>
      <c r="M121" s="127">
        <v>7</v>
      </c>
      <c r="N121" s="4">
        <v>8</v>
      </c>
      <c r="O121" s="4">
        <v>1</v>
      </c>
      <c r="P121" s="4">
        <v>1</v>
      </c>
      <c r="Q121" s="4">
        <v>0</v>
      </c>
      <c r="R121" s="4">
        <v>1</v>
      </c>
      <c r="S121" s="4">
        <v>1</v>
      </c>
      <c r="T121" s="22"/>
      <c r="U121" s="38">
        <f>SUM(C121:S121)</f>
        <v>34</v>
      </c>
      <c r="V121" s="17"/>
      <c r="W121" s="59"/>
      <c r="X121" s="59"/>
      <c r="Y121" s="59"/>
    </row>
    <row r="122" spans="1:25" ht="15.6" customHeight="1" x14ac:dyDescent="0.2">
      <c r="A122" s="150" t="s">
        <v>49</v>
      </c>
      <c r="B122" s="34" t="s">
        <v>8</v>
      </c>
      <c r="C122" s="119" t="s">
        <v>50</v>
      </c>
      <c r="D122" s="86" t="s">
        <v>50</v>
      </c>
      <c r="E122" s="128" t="s">
        <v>50</v>
      </c>
      <c r="F122" s="129" t="s">
        <v>50</v>
      </c>
      <c r="G122" s="105">
        <f>G121</f>
        <v>5</v>
      </c>
      <c r="H122" s="105">
        <f t="shared" ref="H122:S122" si="32">G122-H120+H121</f>
        <v>7</v>
      </c>
      <c r="I122" s="104">
        <f t="shared" si="32"/>
        <v>7</v>
      </c>
      <c r="J122" s="104">
        <f t="shared" si="32"/>
        <v>7</v>
      </c>
      <c r="K122" s="103">
        <f t="shared" si="32"/>
        <v>11</v>
      </c>
      <c r="L122" s="104">
        <f t="shared" si="32"/>
        <v>12</v>
      </c>
      <c r="M122" s="130">
        <f t="shared" si="32"/>
        <v>17</v>
      </c>
      <c r="N122" s="5">
        <f t="shared" si="32"/>
        <v>23</v>
      </c>
      <c r="O122" s="5">
        <f t="shared" si="32"/>
        <v>17</v>
      </c>
      <c r="P122" s="5">
        <f t="shared" si="32"/>
        <v>16</v>
      </c>
      <c r="Q122" s="5">
        <f t="shared" si="32"/>
        <v>12</v>
      </c>
      <c r="R122" s="5">
        <f t="shared" si="32"/>
        <v>11</v>
      </c>
      <c r="S122" s="5">
        <f t="shared" si="32"/>
        <v>6</v>
      </c>
      <c r="T122" s="39">
        <f>S122-T120</f>
        <v>0</v>
      </c>
      <c r="U122" s="40"/>
      <c r="V122" s="3">
        <f>MAX(C122:T122)</f>
        <v>23</v>
      </c>
      <c r="W122" s="59"/>
      <c r="X122" s="59"/>
      <c r="Y122" s="59"/>
    </row>
    <row r="123" spans="1:25" ht="15.6" customHeight="1" x14ac:dyDescent="0.2">
      <c r="A123" s="151"/>
      <c r="B123" s="34" t="s">
        <v>9</v>
      </c>
      <c r="C123" s="143"/>
      <c r="D123" s="144"/>
      <c r="E123" s="144"/>
      <c r="F123" s="145"/>
      <c r="G123" s="145"/>
      <c r="H123" s="145"/>
      <c r="I123" s="145"/>
      <c r="J123" s="145"/>
      <c r="K123" s="131">
        <v>16.18</v>
      </c>
      <c r="L123" s="145"/>
      <c r="M123" s="145"/>
      <c r="N123" s="144"/>
      <c r="O123" s="7">
        <v>16.23</v>
      </c>
      <c r="P123" s="144"/>
      <c r="Q123" s="7">
        <v>16.3</v>
      </c>
      <c r="R123" s="144"/>
      <c r="S123" s="145"/>
      <c r="T123" s="146">
        <v>16.37</v>
      </c>
      <c r="U123" s="41">
        <v>25</v>
      </c>
      <c r="V123" s="17"/>
      <c r="W123" s="59"/>
      <c r="X123" s="59"/>
      <c r="Y123" s="59"/>
    </row>
    <row r="124" spans="1:25" ht="15.6" customHeight="1" x14ac:dyDescent="0.2">
      <c r="A124" s="152"/>
      <c r="B124" s="35" t="s">
        <v>10</v>
      </c>
      <c r="C124" s="147" t="s">
        <v>50</v>
      </c>
      <c r="D124" s="148"/>
      <c r="E124" s="148"/>
      <c r="F124" s="148"/>
      <c r="G124" s="149">
        <v>16.12</v>
      </c>
      <c r="H124" s="145"/>
      <c r="I124" s="148"/>
      <c r="J124" s="148"/>
      <c r="K124" s="109">
        <f>K123</f>
        <v>16.18</v>
      </c>
      <c r="L124" s="148"/>
      <c r="M124" s="148"/>
      <c r="N124" s="148"/>
      <c r="O124" s="8">
        <f>O123</f>
        <v>16.23</v>
      </c>
      <c r="P124" s="148"/>
      <c r="Q124" s="8">
        <f>Q123</f>
        <v>16.3</v>
      </c>
      <c r="R124" s="148"/>
      <c r="S124" s="148"/>
      <c r="T124" s="142"/>
      <c r="U124" s="40"/>
      <c r="V124" s="18"/>
      <c r="W124" s="59"/>
      <c r="X124" s="59"/>
      <c r="Y124" s="59"/>
    </row>
    <row r="125" spans="1:25" ht="15.6" customHeight="1" thickBot="1" x14ac:dyDescent="0.25">
      <c r="A125" s="134">
        <v>509</v>
      </c>
      <c r="B125" s="61" t="s">
        <v>11</v>
      </c>
      <c r="C125" s="68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3"/>
      <c r="U125" s="64"/>
      <c r="V125" s="3"/>
      <c r="W125" s="59"/>
      <c r="X125" s="59"/>
      <c r="Y125" s="59"/>
    </row>
    <row r="126" spans="1:25" ht="15.6" customHeight="1" x14ac:dyDescent="0.2">
      <c r="A126" s="135"/>
      <c r="B126" s="31" t="s">
        <v>5</v>
      </c>
      <c r="C126" s="32"/>
      <c r="D126" s="84" t="s">
        <v>50</v>
      </c>
      <c r="E126" s="122" t="s">
        <v>50</v>
      </c>
      <c r="F126" s="123" t="s">
        <v>50</v>
      </c>
      <c r="G126" s="145"/>
      <c r="H126" s="95">
        <v>0</v>
      </c>
      <c r="I126" s="94">
        <v>0</v>
      </c>
      <c r="J126" s="94">
        <v>0</v>
      </c>
      <c r="K126" s="93">
        <v>6</v>
      </c>
      <c r="L126" s="94">
        <v>6</v>
      </c>
      <c r="M126" s="124">
        <v>0</v>
      </c>
      <c r="N126" s="29">
        <v>0</v>
      </c>
      <c r="O126" s="29">
        <v>7</v>
      </c>
      <c r="P126" s="29">
        <v>4</v>
      </c>
      <c r="Q126" s="29">
        <v>3</v>
      </c>
      <c r="R126" s="29">
        <v>5</v>
      </c>
      <c r="S126" s="29">
        <v>5</v>
      </c>
      <c r="T126" s="36">
        <v>7</v>
      </c>
      <c r="U126" s="37" t="s">
        <v>6</v>
      </c>
      <c r="V126" s="55"/>
      <c r="W126" s="59"/>
      <c r="X126" s="59"/>
      <c r="Y126" s="59"/>
    </row>
    <row r="127" spans="1:25" ht="15.6" customHeight="1" x14ac:dyDescent="0.2">
      <c r="A127" s="133">
        <v>16.399999999999999</v>
      </c>
      <c r="B127" s="34" t="s">
        <v>7</v>
      </c>
      <c r="C127" s="119" t="s">
        <v>50</v>
      </c>
      <c r="D127" s="85" t="s">
        <v>50</v>
      </c>
      <c r="E127" s="125" t="s">
        <v>50</v>
      </c>
      <c r="F127" s="126" t="s">
        <v>50</v>
      </c>
      <c r="G127" s="100">
        <v>6</v>
      </c>
      <c r="H127" s="100">
        <v>8</v>
      </c>
      <c r="I127" s="99">
        <v>1</v>
      </c>
      <c r="J127" s="99">
        <v>0</v>
      </c>
      <c r="K127" s="98">
        <v>9</v>
      </c>
      <c r="L127" s="99">
        <v>9</v>
      </c>
      <c r="M127" s="127">
        <v>2</v>
      </c>
      <c r="N127" s="4">
        <v>2</v>
      </c>
      <c r="O127" s="4">
        <v>1</v>
      </c>
      <c r="P127" s="4">
        <v>3</v>
      </c>
      <c r="Q127" s="4">
        <v>0</v>
      </c>
      <c r="R127" s="4">
        <v>2</v>
      </c>
      <c r="S127" s="4">
        <v>0</v>
      </c>
      <c r="T127" s="22"/>
      <c r="U127" s="38">
        <f>SUM(C127:S127)</f>
        <v>43</v>
      </c>
      <c r="V127" s="17"/>
      <c r="W127" s="59"/>
      <c r="X127" s="59"/>
      <c r="Y127" s="59"/>
    </row>
    <row r="128" spans="1:25" ht="15.6" customHeight="1" x14ac:dyDescent="0.2">
      <c r="A128" s="150" t="s">
        <v>49</v>
      </c>
      <c r="B128" s="34" t="s">
        <v>8</v>
      </c>
      <c r="C128" s="119" t="s">
        <v>50</v>
      </c>
      <c r="D128" s="86" t="s">
        <v>50</v>
      </c>
      <c r="E128" s="128" t="s">
        <v>50</v>
      </c>
      <c r="F128" s="129" t="s">
        <v>50</v>
      </c>
      <c r="G128" s="105">
        <f>G127</f>
        <v>6</v>
      </c>
      <c r="H128" s="105">
        <f t="shared" ref="H128:S128" si="33">G128-H126+H127</f>
        <v>14</v>
      </c>
      <c r="I128" s="104">
        <f t="shared" si="33"/>
        <v>15</v>
      </c>
      <c r="J128" s="104">
        <f t="shared" si="33"/>
        <v>15</v>
      </c>
      <c r="K128" s="103">
        <f t="shared" si="33"/>
        <v>18</v>
      </c>
      <c r="L128" s="104">
        <f t="shared" si="33"/>
        <v>21</v>
      </c>
      <c r="M128" s="130">
        <f t="shared" si="33"/>
        <v>23</v>
      </c>
      <c r="N128" s="5">
        <f t="shared" si="33"/>
        <v>25</v>
      </c>
      <c r="O128" s="5">
        <f t="shared" si="33"/>
        <v>19</v>
      </c>
      <c r="P128" s="5">
        <f t="shared" si="33"/>
        <v>18</v>
      </c>
      <c r="Q128" s="5">
        <f t="shared" si="33"/>
        <v>15</v>
      </c>
      <c r="R128" s="5">
        <f t="shared" si="33"/>
        <v>12</v>
      </c>
      <c r="S128" s="5">
        <f t="shared" si="33"/>
        <v>7</v>
      </c>
      <c r="T128" s="39">
        <f>S128-T126</f>
        <v>0</v>
      </c>
      <c r="U128" s="40"/>
      <c r="V128" s="3">
        <f>MAX(C128:T128)</f>
        <v>25</v>
      </c>
      <c r="W128" s="59"/>
      <c r="X128" s="59"/>
      <c r="Y128" s="59"/>
    </row>
    <row r="129" spans="1:25" ht="15.6" customHeight="1" x14ac:dyDescent="0.2">
      <c r="A129" s="151"/>
      <c r="B129" s="34" t="s">
        <v>9</v>
      </c>
      <c r="C129" s="143"/>
      <c r="D129" s="144"/>
      <c r="E129" s="144"/>
      <c r="F129" s="145"/>
      <c r="G129" s="145"/>
      <c r="H129" s="145"/>
      <c r="I129" s="145"/>
      <c r="J129" s="145"/>
      <c r="K129" s="131">
        <v>16.47</v>
      </c>
      <c r="L129" s="145"/>
      <c r="M129" s="145"/>
      <c r="N129" s="144"/>
      <c r="O129" s="7">
        <v>16.559999999999999</v>
      </c>
      <c r="P129" s="144"/>
      <c r="Q129" s="7">
        <v>16.59</v>
      </c>
      <c r="R129" s="144"/>
      <c r="S129" s="145"/>
      <c r="T129" s="146">
        <v>17.05</v>
      </c>
      <c r="U129" s="41">
        <v>25</v>
      </c>
      <c r="V129" s="17"/>
      <c r="W129" s="59"/>
      <c r="X129" s="59"/>
      <c r="Y129" s="59"/>
    </row>
    <row r="130" spans="1:25" ht="15.6" customHeight="1" x14ac:dyDescent="0.2">
      <c r="A130" s="152"/>
      <c r="B130" s="35" t="s">
        <v>10</v>
      </c>
      <c r="C130" s="147" t="s">
        <v>50</v>
      </c>
      <c r="D130" s="148"/>
      <c r="E130" s="148"/>
      <c r="F130" s="148"/>
      <c r="G130" s="149">
        <v>16.399999999999999</v>
      </c>
      <c r="H130" s="145"/>
      <c r="I130" s="148"/>
      <c r="J130" s="148"/>
      <c r="K130" s="109">
        <f>K129</f>
        <v>16.47</v>
      </c>
      <c r="L130" s="148"/>
      <c r="M130" s="148"/>
      <c r="N130" s="148"/>
      <c r="O130" s="8">
        <f>O129</f>
        <v>16.559999999999999</v>
      </c>
      <c r="P130" s="148"/>
      <c r="Q130" s="8">
        <f>Q129</f>
        <v>16.59</v>
      </c>
      <c r="R130" s="148"/>
      <c r="S130" s="148"/>
      <c r="T130" s="142"/>
      <c r="U130" s="40"/>
      <c r="V130" s="18"/>
      <c r="W130" s="59"/>
      <c r="X130" s="59"/>
      <c r="Y130" s="59"/>
    </row>
    <row r="131" spans="1:25" ht="15.6" customHeight="1" thickBot="1" x14ac:dyDescent="0.25">
      <c r="A131" s="134">
        <v>537</v>
      </c>
      <c r="B131" s="61" t="s">
        <v>11</v>
      </c>
      <c r="C131" s="68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3"/>
      <c r="U131" s="64"/>
      <c r="V131" s="3"/>
      <c r="W131" s="59"/>
      <c r="X131" s="59"/>
      <c r="Y131" s="59"/>
    </row>
    <row r="132" spans="1:25" ht="15.6" customHeight="1" x14ac:dyDescent="0.2">
      <c r="A132" s="135"/>
      <c r="B132" s="31" t="s">
        <v>5</v>
      </c>
      <c r="C132" s="32"/>
      <c r="D132" s="84" t="s">
        <v>50</v>
      </c>
      <c r="E132" s="122" t="s">
        <v>50</v>
      </c>
      <c r="F132" s="123" t="s">
        <v>50</v>
      </c>
      <c r="G132" s="145"/>
      <c r="H132" s="95">
        <v>0</v>
      </c>
      <c r="I132" s="94">
        <v>0</v>
      </c>
      <c r="J132" s="94">
        <v>0</v>
      </c>
      <c r="K132" s="93">
        <v>0</v>
      </c>
      <c r="L132" s="94">
        <v>0</v>
      </c>
      <c r="M132" s="124">
        <v>0</v>
      </c>
      <c r="N132" s="29">
        <v>4</v>
      </c>
      <c r="O132" s="29">
        <v>4</v>
      </c>
      <c r="P132" s="29">
        <v>4</v>
      </c>
      <c r="Q132" s="29">
        <v>1</v>
      </c>
      <c r="R132" s="29">
        <v>6</v>
      </c>
      <c r="S132" s="29">
        <v>4</v>
      </c>
      <c r="T132" s="36">
        <v>3</v>
      </c>
      <c r="U132" s="37" t="s">
        <v>6</v>
      </c>
      <c r="V132" s="55"/>
      <c r="W132" s="59"/>
      <c r="X132" s="59"/>
      <c r="Y132" s="59"/>
    </row>
    <row r="133" spans="1:25" ht="15.6" customHeight="1" x14ac:dyDescent="0.2">
      <c r="A133" s="133">
        <v>17.16</v>
      </c>
      <c r="B133" s="34" t="s">
        <v>7</v>
      </c>
      <c r="C133" s="119" t="s">
        <v>50</v>
      </c>
      <c r="D133" s="85" t="s">
        <v>50</v>
      </c>
      <c r="E133" s="125" t="s">
        <v>50</v>
      </c>
      <c r="F133" s="126" t="s">
        <v>50</v>
      </c>
      <c r="G133" s="100">
        <v>9</v>
      </c>
      <c r="H133" s="100">
        <v>0</v>
      </c>
      <c r="I133" s="99">
        <v>0</v>
      </c>
      <c r="J133" s="99">
        <v>0</v>
      </c>
      <c r="K133" s="98">
        <v>3</v>
      </c>
      <c r="L133" s="99">
        <v>1</v>
      </c>
      <c r="M133" s="127">
        <v>2</v>
      </c>
      <c r="N133" s="4">
        <v>4</v>
      </c>
      <c r="O133" s="4">
        <v>6</v>
      </c>
      <c r="P133" s="4">
        <v>0</v>
      </c>
      <c r="Q133" s="4">
        <v>0</v>
      </c>
      <c r="R133" s="4">
        <v>0</v>
      </c>
      <c r="S133" s="4">
        <v>1</v>
      </c>
      <c r="T133" s="22"/>
      <c r="U133" s="38">
        <f>SUM(C133:S133)</f>
        <v>26</v>
      </c>
      <c r="V133" s="17"/>
      <c r="W133" s="59"/>
      <c r="X133" s="59"/>
      <c r="Y133" s="59"/>
    </row>
    <row r="134" spans="1:25" ht="15.6" customHeight="1" x14ac:dyDescent="0.2">
      <c r="A134" s="150" t="s">
        <v>49</v>
      </c>
      <c r="B134" s="34" t="s">
        <v>8</v>
      </c>
      <c r="C134" s="119" t="s">
        <v>50</v>
      </c>
      <c r="D134" s="86" t="s">
        <v>50</v>
      </c>
      <c r="E134" s="128" t="s">
        <v>50</v>
      </c>
      <c r="F134" s="129" t="s">
        <v>50</v>
      </c>
      <c r="G134" s="105">
        <f>G133</f>
        <v>9</v>
      </c>
      <c r="H134" s="105">
        <f t="shared" ref="H134:S134" si="34">G134-H132+H133</f>
        <v>9</v>
      </c>
      <c r="I134" s="104">
        <f t="shared" si="34"/>
        <v>9</v>
      </c>
      <c r="J134" s="104">
        <f t="shared" si="34"/>
        <v>9</v>
      </c>
      <c r="K134" s="103">
        <f t="shared" si="34"/>
        <v>12</v>
      </c>
      <c r="L134" s="104">
        <f t="shared" si="34"/>
        <v>13</v>
      </c>
      <c r="M134" s="130">
        <f t="shared" si="34"/>
        <v>15</v>
      </c>
      <c r="N134" s="5">
        <f t="shared" si="34"/>
        <v>15</v>
      </c>
      <c r="O134" s="5">
        <f t="shared" si="34"/>
        <v>17</v>
      </c>
      <c r="P134" s="5">
        <f t="shared" si="34"/>
        <v>13</v>
      </c>
      <c r="Q134" s="5">
        <f t="shared" si="34"/>
        <v>12</v>
      </c>
      <c r="R134" s="5">
        <f t="shared" si="34"/>
        <v>6</v>
      </c>
      <c r="S134" s="5">
        <f t="shared" si="34"/>
        <v>3</v>
      </c>
      <c r="T134" s="39">
        <f>S134-T132</f>
        <v>0</v>
      </c>
      <c r="U134" s="40"/>
      <c r="V134" s="3">
        <f>MAX(C134:T134)</f>
        <v>17</v>
      </c>
      <c r="W134" s="59"/>
      <c r="X134" s="59"/>
      <c r="Y134" s="59"/>
    </row>
    <row r="135" spans="1:25" ht="15.6" customHeight="1" x14ac:dyDescent="0.2">
      <c r="A135" s="151"/>
      <c r="B135" s="34" t="s">
        <v>9</v>
      </c>
      <c r="C135" s="143"/>
      <c r="D135" s="144"/>
      <c r="E135" s="144"/>
      <c r="F135" s="145"/>
      <c r="G135" s="145"/>
      <c r="H135" s="145"/>
      <c r="I135" s="145"/>
      <c r="J135" s="145"/>
      <c r="K135" s="131">
        <v>17.23</v>
      </c>
      <c r="L135" s="145"/>
      <c r="M135" s="145"/>
      <c r="N135" s="144"/>
      <c r="O135" s="7">
        <v>17.309999999999999</v>
      </c>
      <c r="P135" s="144"/>
      <c r="Q135" s="7">
        <v>17.350000000000001</v>
      </c>
      <c r="R135" s="144"/>
      <c r="S135" s="145"/>
      <c r="T135" s="146">
        <v>17.43</v>
      </c>
      <c r="U135" s="41">
        <f>43-17</f>
        <v>26</v>
      </c>
      <c r="V135" s="17"/>
      <c r="W135" s="59"/>
      <c r="X135" s="59"/>
      <c r="Y135" s="59"/>
    </row>
    <row r="136" spans="1:25" ht="15.6" customHeight="1" x14ac:dyDescent="0.2">
      <c r="A136" s="152"/>
      <c r="B136" s="35" t="s">
        <v>10</v>
      </c>
      <c r="C136" s="147" t="s">
        <v>50</v>
      </c>
      <c r="D136" s="148"/>
      <c r="E136" s="148"/>
      <c r="F136" s="148"/>
      <c r="G136" s="149">
        <v>17.170000000000002</v>
      </c>
      <c r="H136" s="145"/>
      <c r="I136" s="148"/>
      <c r="J136" s="148"/>
      <c r="K136" s="109">
        <f>K135</f>
        <v>17.23</v>
      </c>
      <c r="L136" s="148"/>
      <c r="M136" s="148"/>
      <c r="N136" s="148"/>
      <c r="O136" s="8">
        <f>O135</f>
        <v>17.309999999999999</v>
      </c>
      <c r="P136" s="148"/>
      <c r="Q136" s="8">
        <f>Q135</f>
        <v>17.350000000000001</v>
      </c>
      <c r="R136" s="148"/>
      <c r="S136" s="148"/>
      <c r="T136" s="142"/>
      <c r="U136" s="40"/>
      <c r="V136" s="18"/>
      <c r="W136" s="59"/>
      <c r="X136" s="59"/>
      <c r="Y136" s="59"/>
    </row>
    <row r="137" spans="1:25" ht="15.6" customHeight="1" thickBot="1" x14ac:dyDescent="0.25">
      <c r="A137" s="134">
        <v>509</v>
      </c>
      <c r="B137" s="61" t="s">
        <v>11</v>
      </c>
      <c r="C137" s="68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3"/>
      <c r="U137" s="64"/>
      <c r="V137" s="3"/>
      <c r="W137" s="59"/>
      <c r="X137" s="59"/>
      <c r="Y137" s="59"/>
    </row>
    <row r="138" spans="1:25" ht="15.6" customHeight="1" x14ac:dyDescent="0.2">
      <c r="A138" s="135"/>
      <c r="B138" s="31" t="s">
        <v>5</v>
      </c>
      <c r="C138" s="32"/>
      <c r="D138" s="84" t="s">
        <v>50</v>
      </c>
      <c r="E138" s="122" t="s">
        <v>50</v>
      </c>
      <c r="F138" s="123" t="s">
        <v>50</v>
      </c>
      <c r="G138" s="145"/>
      <c r="H138" s="95">
        <v>0</v>
      </c>
      <c r="I138" s="94">
        <v>0</v>
      </c>
      <c r="J138" s="94">
        <v>0</v>
      </c>
      <c r="K138" s="93">
        <v>0</v>
      </c>
      <c r="L138" s="94">
        <v>0</v>
      </c>
      <c r="M138" s="124">
        <v>0</v>
      </c>
      <c r="N138" s="29">
        <v>1</v>
      </c>
      <c r="O138" s="29">
        <v>4</v>
      </c>
      <c r="P138" s="29">
        <v>4</v>
      </c>
      <c r="Q138" s="29">
        <v>0</v>
      </c>
      <c r="R138" s="29">
        <v>7</v>
      </c>
      <c r="S138" s="29">
        <v>20</v>
      </c>
      <c r="T138" s="36">
        <v>5</v>
      </c>
      <c r="U138" s="37" t="s">
        <v>6</v>
      </c>
      <c r="V138" s="55"/>
      <c r="W138" s="59"/>
      <c r="X138" s="59"/>
      <c r="Y138" s="59"/>
    </row>
    <row r="139" spans="1:25" ht="15.6" customHeight="1" x14ac:dyDescent="0.2">
      <c r="A139" s="133">
        <v>17.55</v>
      </c>
      <c r="B139" s="34" t="s">
        <v>7</v>
      </c>
      <c r="C139" s="119" t="s">
        <v>50</v>
      </c>
      <c r="D139" s="85" t="s">
        <v>50</v>
      </c>
      <c r="E139" s="125" t="s">
        <v>50</v>
      </c>
      <c r="F139" s="126" t="s">
        <v>50</v>
      </c>
      <c r="G139" s="100">
        <v>2</v>
      </c>
      <c r="H139" s="100">
        <v>0</v>
      </c>
      <c r="I139" s="99">
        <v>0</v>
      </c>
      <c r="J139" s="99">
        <v>0</v>
      </c>
      <c r="K139" s="98">
        <v>13</v>
      </c>
      <c r="L139" s="99">
        <v>4</v>
      </c>
      <c r="M139" s="127">
        <v>3</v>
      </c>
      <c r="N139" s="4">
        <v>5</v>
      </c>
      <c r="O139" s="4">
        <v>6</v>
      </c>
      <c r="P139" s="4">
        <v>2</v>
      </c>
      <c r="Q139" s="4">
        <v>2</v>
      </c>
      <c r="R139" s="4">
        <v>4</v>
      </c>
      <c r="S139" s="4">
        <v>0</v>
      </c>
      <c r="T139" s="22"/>
      <c r="U139" s="38">
        <f>SUM(C139:S139)</f>
        <v>41</v>
      </c>
      <c r="V139" s="17"/>
      <c r="W139" s="59"/>
      <c r="X139" s="59"/>
      <c r="Y139" s="59"/>
    </row>
    <row r="140" spans="1:25" ht="15.6" customHeight="1" x14ac:dyDescent="0.2">
      <c r="A140" s="150" t="s">
        <v>49</v>
      </c>
      <c r="B140" s="34" t="s">
        <v>8</v>
      </c>
      <c r="C140" s="119" t="s">
        <v>50</v>
      </c>
      <c r="D140" s="86" t="s">
        <v>50</v>
      </c>
      <c r="E140" s="128" t="s">
        <v>50</v>
      </c>
      <c r="F140" s="129" t="s">
        <v>50</v>
      </c>
      <c r="G140" s="105">
        <f>G139</f>
        <v>2</v>
      </c>
      <c r="H140" s="105">
        <f t="shared" ref="H140:S140" si="35">G140-H138+H139</f>
        <v>2</v>
      </c>
      <c r="I140" s="104">
        <f t="shared" si="35"/>
        <v>2</v>
      </c>
      <c r="J140" s="104">
        <f t="shared" si="35"/>
        <v>2</v>
      </c>
      <c r="K140" s="103">
        <f t="shared" si="35"/>
        <v>15</v>
      </c>
      <c r="L140" s="104">
        <f t="shared" si="35"/>
        <v>19</v>
      </c>
      <c r="M140" s="130">
        <f t="shared" si="35"/>
        <v>22</v>
      </c>
      <c r="N140" s="5">
        <f t="shared" si="35"/>
        <v>26</v>
      </c>
      <c r="O140" s="5">
        <f t="shared" si="35"/>
        <v>28</v>
      </c>
      <c r="P140" s="5">
        <f t="shared" si="35"/>
        <v>26</v>
      </c>
      <c r="Q140" s="5">
        <f t="shared" si="35"/>
        <v>28</v>
      </c>
      <c r="R140" s="5">
        <f t="shared" si="35"/>
        <v>25</v>
      </c>
      <c r="S140" s="5">
        <f t="shared" si="35"/>
        <v>5</v>
      </c>
      <c r="T140" s="39">
        <f>S140-T138</f>
        <v>0</v>
      </c>
      <c r="U140" s="40"/>
      <c r="V140" s="3">
        <f>MAX(C140:T140)</f>
        <v>28</v>
      </c>
      <c r="W140" s="59"/>
      <c r="X140" s="59"/>
      <c r="Y140" s="59"/>
    </row>
    <row r="141" spans="1:25" ht="15.6" customHeight="1" x14ac:dyDescent="0.2">
      <c r="A141" s="151"/>
      <c r="B141" s="34" t="s">
        <v>9</v>
      </c>
      <c r="C141" s="143"/>
      <c r="D141" s="144"/>
      <c r="E141" s="144"/>
      <c r="F141" s="145"/>
      <c r="G141" s="145"/>
      <c r="H141" s="145"/>
      <c r="I141" s="145"/>
      <c r="J141" s="145"/>
      <c r="K141" s="131">
        <v>18.02</v>
      </c>
      <c r="L141" s="145"/>
      <c r="M141" s="145"/>
      <c r="N141" s="144"/>
      <c r="O141" s="7">
        <v>18.11</v>
      </c>
      <c r="P141" s="144"/>
      <c r="Q141" s="7">
        <v>18.14</v>
      </c>
      <c r="R141" s="144"/>
      <c r="S141" s="145"/>
      <c r="T141" s="146">
        <v>18.2</v>
      </c>
      <c r="U141" s="41">
        <v>25</v>
      </c>
      <c r="V141" s="17"/>
      <c r="W141" s="59"/>
      <c r="X141" s="59"/>
      <c r="Y141" s="59"/>
    </row>
    <row r="142" spans="1:25" ht="15.6" customHeight="1" x14ac:dyDescent="0.2">
      <c r="A142" s="152"/>
      <c r="B142" s="35" t="s">
        <v>10</v>
      </c>
      <c r="C142" s="147" t="s">
        <v>50</v>
      </c>
      <c r="D142" s="148"/>
      <c r="E142" s="148"/>
      <c r="F142" s="148"/>
      <c r="G142" s="149">
        <v>17.55</v>
      </c>
      <c r="H142" s="145"/>
      <c r="I142" s="148"/>
      <c r="J142" s="148"/>
      <c r="K142" s="109">
        <f>K141</f>
        <v>18.02</v>
      </c>
      <c r="L142" s="148"/>
      <c r="M142" s="148"/>
      <c r="N142" s="148"/>
      <c r="O142" s="8">
        <f>O141</f>
        <v>18.11</v>
      </c>
      <c r="P142" s="148"/>
      <c r="Q142" s="8">
        <f>Q141</f>
        <v>18.14</v>
      </c>
      <c r="R142" s="148"/>
      <c r="S142" s="148"/>
      <c r="T142" s="142"/>
      <c r="U142" s="40"/>
      <c r="V142" s="18"/>
      <c r="W142" s="59"/>
      <c r="X142" s="59"/>
      <c r="Y142" s="59"/>
    </row>
    <row r="143" spans="1:25" ht="15.6" customHeight="1" thickBot="1" x14ac:dyDescent="0.25">
      <c r="A143" s="134">
        <v>537</v>
      </c>
      <c r="B143" s="61" t="s">
        <v>11</v>
      </c>
      <c r="C143" s="68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3"/>
      <c r="U143" s="64"/>
      <c r="V143" s="3"/>
      <c r="W143" s="59"/>
      <c r="X143" s="59"/>
      <c r="Y143" s="59"/>
    </row>
    <row r="144" spans="1:25" ht="15.6" customHeight="1" x14ac:dyDescent="0.2">
      <c r="A144" s="135"/>
      <c r="B144" s="31" t="s">
        <v>5</v>
      </c>
      <c r="C144" s="32"/>
      <c r="D144" s="84" t="s">
        <v>50</v>
      </c>
      <c r="E144" s="122" t="s">
        <v>50</v>
      </c>
      <c r="F144" s="123" t="s">
        <v>50</v>
      </c>
      <c r="G144" s="145"/>
      <c r="H144" s="95">
        <v>0</v>
      </c>
      <c r="I144" s="94">
        <v>0</v>
      </c>
      <c r="J144" s="94">
        <v>0</v>
      </c>
      <c r="K144" s="93">
        <v>0</v>
      </c>
      <c r="L144" s="94">
        <v>0</v>
      </c>
      <c r="M144" s="124">
        <v>0</v>
      </c>
      <c r="N144" s="29">
        <v>0</v>
      </c>
      <c r="O144" s="29">
        <v>3</v>
      </c>
      <c r="P144" s="29">
        <v>0</v>
      </c>
      <c r="Q144" s="29">
        <v>2</v>
      </c>
      <c r="R144" s="29">
        <v>4</v>
      </c>
      <c r="S144" s="29">
        <v>4</v>
      </c>
      <c r="T144" s="36">
        <v>4</v>
      </c>
      <c r="U144" s="37" t="s">
        <v>6</v>
      </c>
      <c r="V144" s="55"/>
      <c r="W144" s="59"/>
      <c r="X144" s="59"/>
      <c r="Y144" s="59"/>
    </row>
    <row r="145" spans="1:25" ht="15.6" customHeight="1" x14ac:dyDescent="0.2">
      <c r="A145" s="133">
        <v>18.28</v>
      </c>
      <c r="B145" s="34" t="s">
        <v>7</v>
      </c>
      <c r="C145" s="119" t="s">
        <v>50</v>
      </c>
      <c r="D145" s="85" t="s">
        <v>50</v>
      </c>
      <c r="E145" s="125" t="s">
        <v>50</v>
      </c>
      <c r="F145" s="126" t="s">
        <v>50</v>
      </c>
      <c r="G145" s="100">
        <v>2</v>
      </c>
      <c r="H145" s="100">
        <v>1</v>
      </c>
      <c r="I145" s="99">
        <v>0</v>
      </c>
      <c r="J145" s="99">
        <v>0</v>
      </c>
      <c r="K145" s="98">
        <v>4</v>
      </c>
      <c r="L145" s="99">
        <v>0</v>
      </c>
      <c r="M145" s="127">
        <v>3</v>
      </c>
      <c r="N145" s="4">
        <v>2</v>
      </c>
      <c r="O145" s="4">
        <v>2</v>
      </c>
      <c r="P145" s="4">
        <v>3</v>
      </c>
      <c r="Q145" s="4">
        <v>0</v>
      </c>
      <c r="R145" s="4">
        <v>0</v>
      </c>
      <c r="S145" s="4">
        <v>0</v>
      </c>
      <c r="T145" s="22"/>
      <c r="U145" s="38">
        <f>SUM(C145:S145)</f>
        <v>17</v>
      </c>
      <c r="V145" s="17"/>
      <c r="W145" s="59"/>
      <c r="X145" s="59"/>
      <c r="Y145" s="59"/>
    </row>
    <row r="146" spans="1:25" ht="15.6" customHeight="1" x14ac:dyDescent="0.2">
      <c r="A146" s="150" t="s">
        <v>49</v>
      </c>
      <c r="B146" s="34" t="s">
        <v>8</v>
      </c>
      <c r="C146" s="119" t="s">
        <v>50</v>
      </c>
      <c r="D146" s="86" t="s">
        <v>50</v>
      </c>
      <c r="E146" s="128" t="s">
        <v>50</v>
      </c>
      <c r="F146" s="129" t="s">
        <v>50</v>
      </c>
      <c r="G146" s="105">
        <f>G145</f>
        <v>2</v>
      </c>
      <c r="H146" s="105">
        <f t="shared" ref="H146:S146" si="36">G146-H144+H145</f>
        <v>3</v>
      </c>
      <c r="I146" s="104">
        <f t="shared" si="36"/>
        <v>3</v>
      </c>
      <c r="J146" s="104">
        <f t="shared" si="36"/>
        <v>3</v>
      </c>
      <c r="K146" s="103">
        <f t="shared" si="36"/>
        <v>7</v>
      </c>
      <c r="L146" s="104">
        <f t="shared" si="36"/>
        <v>7</v>
      </c>
      <c r="M146" s="130">
        <f t="shared" si="36"/>
        <v>10</v>
      </c>
      <c r="N146" s="5">
        <f t="shared" si="36"/>
        <v>12</v>
      </c>
      <c r="O146" s="5">
        <f t="shared" si="36"/>
        <v>11</v>
      </c>
      <c r="P146" s="5">
        <f t="shared" si="36"/>
        <v>14</v>
      </c>
      <c r="Q146" s="5">
        <f t="shared" si="36"/>
        <v>12</v>
      </c>
      <c r="R146" s="5">
        <f t="shared" si="36"/>
        <v>8</v>
      </c>
      <c r="S146" s="5">
        <f t="shared" si="36"/>
        <v>4</v>
      </c>
      <c r="T146" s="39">
        <f>S146-T144</f>
        <v>0</v>
      </c>
      <c r="U146" s="40"/>
      <c r="V146" s="3">
        <f>MAX(C146:T146)</f>
        <v>14</v>
      </c>
      <c r="W146" s="59"/>
      <c r="X146" s="59"/>
      <c r="Y146" s="59"/>
    </row>
    <row r="147" spans="1:25" ht="15.6" customHeight="1" x14ac:dyDescent="0.2">
      <c r="A147" s="151"/>
      <c r="B147" s="34" t="s">
        <v>9</v>
      </c>
      <c r="C147" s="143"/>
      <c r="D147" s="144"/>
      <c r="E147" s="144"/>
      <c r="F147" s="145"/>
      <c r="G147" s="145"/>
      <c r="H147" s="145"/>
      <c r="I147" s="145"/>
      <c r="J147" s="145"/>
      <c r="K147" s="131">
        <v>18.34</v>
      </c>
      <c r="L147" s="145"/>
      <c r="M147" s="145"/>
      <c r="N147" s="144"/>
      <c r="O147" s="7">
        <v>18.420000000000002</v>
      </c>
      <c r="P147" s="144"/>
      <c r="Q147" s="7">
        <v>18.489999999999998</v>
      </c>
      <c r="R147" s="144"/>
      <c r="S147" s="145"/>
      <c r="T147" s="146">
        <v>18.510000000000002</v>
      </c>
      <c r="U147" s="41">
        <f>51-28</f>
        <v>23</v>
      </c>
      <c r="V147" s="17"/>
      <c r="W147" s="59"/>
      <c r="X147" s="59"/>
      <c r="Y147" s="59"/>
    </row>
    <row r="148" spans="1:25" ht="15.6" customHeight="1" x14ac:dyDescent="0.2">
      <c r="A148" s="152"/>
      <c r="B148" s="35" t="s">
        <v>10</v>
      </c>
      <c r="C148" s="147" t="s">
        <v>50</v>
      </c>
      <c r="D148" s="148"/>
      <c r="E148" s="148"/>
      <c r="F148" s="148"/>
      <c r="G148" s="149">
        <v>18.28</v>
      </c>
      <c r="H148" s="145"/>
      <c r="I148" s="148"/>
      <c r="J148" s="148"/>
      <c r="K148" s="109">
        <v>18.350000000000001</v>
      </c>
      <c r="L148" s="148"/>
      <c r="M148" s="148"/>
      <c r="N148" s="148"/>
      <c r="O148" s="8">
        <v>18.440000000000001</v>
      </c>
      <c r="P148" s="148"/>
      <c r="Q148" s="8">
        <f>Q147</f>
        <v>18.489999999999998</v>
      </c>
      <c r="R148" s="148"/>
      <c r="S148" s="148"/>
      <c r="T148" s="142"/>
      <c r="U148" s="40"/>
      <c r="V148" s="18"/>
      <c r="W148" s="59"/>
      <c r="X148" s="59"/>
      <c r="Y148" s="59"/>
    </row>
    <row r="149" spans="1:25" ht="15.6" customHeight="1" thickBot="1" x14ac:dyDescent="0.25">
      <c r="A149" s="134">
        <v>509</v>
      </c>
      <c r="B149" s="61" t="s">
        <v>11</v>
      </c>
      <c r="C149" s="68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3"/>
      <c r="U149" s="64"/>
      <c r="V149" s="3"/>
      <c r="W149" s="59"/>
      <c r="X149" s="59"/>
      <c r="Y149" s="59"/>
    </row>
    <row r="150" spans="1:25" ht="15.6" customHeight="1" x14ac:dyDescent="0.2">
      <c r="A150" s="135"/>
      <c r="B150" s="31" t="s">
        <v>5</v>
      </c>
      <c r="C150" s="32"/>
      <c r="D150" s="84" t="s">
        <v>50</v>
      </c>
      <c r="E150" s="122" t="s">
        <v>50</v>
      </c>
      <c r="F150" s="123" t="s">
        <v>50</v>
      </c>
      <c r="G150" s="145"/>
      <c r="H150" s="95">
        <v>0</v>
      </c>
      <c r="I150" s="94">
        <v>0</v>
      </c>
      <c r="J150" s="94">
        <v>0</v>
      </c>
      <c r="K150" s="93">
        <v>0</v>
      </c>
      <c r="L150" s="94">
        <v>0</v>
      </c>
      <c r="M150" s="124">
        <v>0</v>
      </c>
      <c r="N150" s="29">
        <v>0</v>
      </c>
      <c r="O150" s="29">
        <v>3</v>
      </c>
      <c r="P150" s="29">
        <v>1</v>
      </c>
      <c r="Q150" s="29">
        <v>0</v>
      </c>
      <c r="R150" s="29">
        <v>1</v>
      </c>
      <c r="S150" s="29">
        <v>6</v>
      </c>
      <c r="T150" s="36">
        <v>6</v>
      </c>
      <c r="U150" s="37" t="s">
        <v>6</v>
      </c>
      <c r="V150" s="55"/>
      <c r="W150" s="59"/>
      <c r="X150" s="59"/>
      <c r="Y150" s="59"/>
    </row>
    <row r="151" spans="1:25" ht="15.6" customHeight="1" x14ac:dyDescent="0.2">
      <c r="A151" s="133">
        <v>19</v>
      </c>
      <c r="B151" s="34" t="s">
        <v>7</v>
      </c>
      <c r="C151" s="119" t="s">
        <v>50</v>
      </c>
      <c r="D151" s="85" t="s">
        <v>50</v>
      </c>
      <c r="E151" s="125" t="s">
        <v>50</v>
      </c>
      <c r="F151" s="126" t="s">
        <v>50</v>
      </c>
      <c r="G151" s="100">
        <v>3</v>
      </c>
      <c r="H151" s="100">
        <v>1</v>
      </c>
      <c r="I151" s="99">
        <v>0</v>
      </c>
      <c r="J151" s="99">
        <v>0</v>
      </c>
      <c r="K151" s="98">
        <v>1</v>
      </c>
      <c r="L151" s="99">
        <v>2</v>
      </c>
      <c r="M151" s="127">
        <v>3</v>
      </c>
      <c r="N151" s="4">
        <v>2</v>
      </c>
      <c r="O151" s="4">
        <v>3</v>
      </c>
      <c r="P151" s="4">
        <v>1</v>
      </c>
      <c r="Q151" s="4">
        <v>0</v>
      </c>
      <c r="R151" s="4">
        <v>0</v>
      </c>
      <c r="S151" s="4">
        <v>1</v>
      </c>
      <c r="T151" s="22"/>
      <c r="U151" s="38">
        <f>SUM(C151:S151)</f>
        <v>17</v>
      </c>
      <c r="V151" s="17"/>
      <c r="W151" s="59"/>
      <c r="X151" s="59"/>
      <c r="Y151" s="59"/>
    </row>
    <row r="152" spans="1:25" ht="15.6" customHeight="1" x14ac:dyDescent="0.2">
      <c r="A152" s="150" t="s">
        <v>49</v>
      </c>
      <c r="B152" s="34" t="s">
        <v>8</v>
      </c>
      <c r="C152" s="119" t="s">
        <v>50</v>
      </c>
      <c r="D152" s="86" t="s">
        <v>50</v>
      </c>
      <c r="E152" s="128" t="s">
        <v>50</v>
      </c>
      <c r="F152" s="129" t="s">
        <v>50</v>
      </c>
      <c r="G152" s="105">
        <f>G151</f>
        <v>3</v>
      </c>
      <c r="H152" s="105">
        <f t="shared" ref="H152:S152" si="37">G152-H150+H151</f>
        <v>4</v>
      </c>
      <c r="I152" s="104">
        <f t="shared" si="37"/>
        <v>4</v>
      </c>
      <c r="J152" s="104">
        <f t="shared" si="37"/>
        <v>4</v>
      </c>
      <c r="K152" s="103">
        <f t="shared" si="37"/>
        <v>5</v>
      </c>
      <c r="L152" s="104">
        <f t="shared" si="37"/>
        <v>7</v>
      </c>
      <c r="M152" s="130">
        <f t="shared" si="37"/>
        <v>10</v>
      </c>
      <c r="N152" s="5">
        <f t="shared" si="37"/>
        <v>12</v>
      </c>
      <c r="O152" s="5">
        <f t="shared" si="37"/>
        <v>12</v>
      </c>
      <c r="P152" s="5">
        <f t="shared" si="37"/>
        <v>12</v>
      </c>
      <c r="Q152" s="5">
        <f t="shared" si="37"/>
        <v>12</v>
      </c>
      <c r="R152" s="5">
        <f t="shared" si="37"/>
        <v>11</v>
      </c>
      <c r="S152" s="5">
        <f t="shared" si="37"/>
        <v>6</v>
      </c>
      <c r="T152" s="39">
        <f>S152-T150</f>
        <v>0</v>
      </c>
      <c r="U152" s="40"/>
      <c r="V152" s="3">
        <f>MAX(C152:T152)</f>
        <v>12</v>
      </c>
      <c r="W152" s="59"/>
      <c r="X152" s="59"/>
      <c r="Y152" s="59"/>
    </row>
    <row r="153" spans="1:25" ht="15.6" customHeight="1" x14ac:dyDescent="0.2">
      <c r="A153" s="151"/>
      <c r="B153" s="34" t="s">
        <v>9</v>
      </c>
      <c r="C153" s="143"/>
      <c r="D153" s="144"/>
      <c r="E153" s="144"/>
      <c r="F153" s="145"/>
      <c r="G153" s="145"/>
      <c r="H153" s="145"/>
      <c r="I153" s="145"/>
      <c r="J153" s="145"/>
      <c r="K153" s="131">
        <v>19.07</v>
      </c>
      <c r="L153" s="145"/>
      <c r="M153" s="145"/>
      <c r="N153" s="144"/>
      <c r="O153" s="7">
        <v>19.149999999999999</v>
      </c>
      <c r="P153" s="144"/>
      <c r="Q153" s="7">
        <v>19.21</v>
      </c>
      <c r="R153" s="144"/>
      <c r="S153" s="145"/>
      <c r="T153" s="146">
        <v>19.25</v>
      </c>
      <c r="U153" s="41">
        <v>25</v>
      </c>
      <c r="V153" s="17"/>
      <c r="W153" s="59"/>
      <c r="X153" s="59"/>
      <c r="Y153" s="59"/>
    </row>
    <row r="154" spans="1:25" ht="15.6" customHeight="1" x14ac:dyDescent="0.2">
      <c r="A154" s="152"/>
      <c r="B154" s="35" t="s">
        <v>10</v>
      </c>
      <c r="C154" s="147" t="s">
        <v>50</v>
      </c>
      <c r="D154" s="148"/>
      <c r="E154" s="148"/>
      <c r="F154" s="148"/>
      <c r="G154" s="149">
        <v>19</v>
      </c>
      <c r="H154" s="145"/>
      <c r="I154" s="148"/>
      <c r="J154" s="148"/>
      <c r="K154" s="109">
        <f>K153</f>
        <v>19.07</v>
      </c>
      <c r="L154" s="148"/>
      <c r="M154" s="148"/>
      <c r="N154" s="148"/>
      <c r="O154" s="8">
        <f>O153</f>
        <v>19.149999999999999</v>
      </c>
      <c r="P154" s="148"/>
      <c r="Q154" s="8">
        <f>Q153</f>
        <v>19.21</v>
      </c>
      <c r="R154" s="148"/>
      <c r="S154" s="148"/>
      <c r="T154" s="142"/>
      <c r="U154" s="40"/>
      <c r="V154" s="18"/>
      <c r="W154" s="59"/>
      <c r="X154" s="59"/>
      <c r="Y154" s="59"/>
    </row>
    <row r="155" spans="1:25" ht="15.6" customHeight="1" thickBot="1" x14ac:dyDescent="0.25">
      <c r="A155" s="134">
        <v>537</v>
      </c>
      <c r="B155" s="61" t="s">
        <v>11</v>
      </c>
      <c r="C155" s="68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3"/>
      <c r="U155" s="64"/>
      <c r="V155" s="3"/>
      <c r="W155" s="59"/>
      <c r="X155" s="59"/>
      <c r="Y155" s="59"/>
    </row>
    <row r="156" spans="1:25" ht="15.6" customHeight="1" x14ac:dyDescent="0.2">
      <c r="A156" s="135"/>
      <c r="B156" s="31" t="s">
        <v>5</v>
      </c>
      <c r="C156" s="32"/>
      <c r="D156" s="84" t="s">
        <v>50</v>
      </c>
      <c r="E156" s="122" t="s">
        <v>50</v>
      </c>
      <c r="F156" s="123" t="s">
        <v>50</v>
      </c>
      <c r="G156" s="145"/>
      <c r="H156" s="95">
        <v>0</v>
      </c>
      <c r="I156" s="94">
        <v>0</v>
      </c>
      <c r="J156" s="94">
        <v>0</v>
      </c>
      <c r="K156" s="93">
        <v>0</v>
      </c>
      <c r="L156" s="94">
        <v>1</v>
      </c>
      <c r="M156" s="124">
        <v>0</v>
      </c>
      <c r="N156" s="29">
        <v>0</v>
      </c>
      <c r="O156" s="29">
        <v>5</v>
      </c>
      <c r="P156" s="29">
        <v>6</v>
      </c>
      <c r="Q156" s="29">
        <v>3</v>
      </c>
      <c r="R156" s="29">
        <v>3</v>
      </c>
      <c r="S156" s="29">
        <v>1</v>
      </c>
      <c r="T156" s="36">
        <v>0</v>
      </c>
      <c r="U156" s="37" t="s">
        <v>6</v>
      </c>
      <c r="V156" s="55"/>
      <c r="W156" s="59"/>
      <c r="X156" s="59"/>
      <c r="Y156" s="59"/>
    </row>
    <row r="157" spans="1:25" ht="15.6" customHeight="1" x14ac:dyDescent="0.2">
      <c r="A157" s="133">
        <v>19.32</v>
      </c>
      <c r="B157" s="34" t="s">
        <v>7</v>
      </c>
      <c r="C157" s="119" t="s">
        <v>50</v>
      </c>
      <c r="D157" s="85" t="s">
        <v>50</v>
      </c>
      <c r="E157" s="125" t="s">
        <v>50</v>
      </c>
      <c r="F157" s="126" t="s">
        <v>50</v>
      </c>
      <c r="G157" s="100">
        <v>4</v>
      </c>
      <c r="H157" s="100">
        <v>0</v>
      </c>
      <c r="I157" s="99">
        <v>0</v>
      </c>
      <c r="J157" s="99">
        <v>0</v>
      </c>
      <c r="K157" s="98">
        <v>2</v>
      </c>
      <c r="L157" s="99">
        <v>3</v>
      </c>
      <c r="M157" s="127">
        <v>1</v>
      </c>
      <c r="N157" s="4">
        <v>5</v>
      </c>
      <c r="O157" s="4">
        <v>3</v>
      </c>
      <c r="P157" s="4">
        <v>0</v>
      </c>
      <c r="Q157" s="4">
        <v>1</v>
      </c>
      <c r="R157" s="4">
        <v>0</v>
      </c>
      <c r="S157" s="4">
        <v>0</v>
      </c>
      <c r="T157" s="22"/>
      <c r="U157" s="38">
        <f>SUM(C157:S157)</f>
        <v>19</v>
      </c>
      <c r="V157" s="17"/>
      <c r="W157" s="59"/>
      <c r="X157" s="59"/>
      <c r="Y157" s="59"/>
    </row>
    <row r="158" spans="1:25" ht="15.6" customHeight="1" x14ac:dyDescent="0.2">
      <c r="A158" s="150" t="s">
        <v>49</v>
      </c>
      <c r="B158" s="34" t="s">
        <v>8</v>
      </c>
      <c r="C158" s="119" t="s">
        <v>50</v>
      </c>
      <c r="D158" s="86" t="s">
        <v>50</v>
      </c>
      <c r="E158" s="128" t="s">
        <v>50</v>
      </c>
      <c r="F158" s="129" t="s">
        <v>50</v>
      </c>
      <c r="G158" s="105">
        <f>G157</f>
        <v>4</v>
      </c>
      <c r="H158" s="105">
        <f t="shared" ref="H158:S158" si="38">G158-H156+H157</f>
        <v>4</v>
      </c>
      <c r="I158" s="104">
        <f t="shared" si="38"/>
        <v>4</v>
      </c>
      <c r="J158" s="104">
        <f t="shared" si="38"/>
        <v>4</v>
      </c>
      <c r="K158" s="103">
        <f t="shared" si="38"/>
        <v>6</v>
      </c>
      <c r="L158" s="104">
        <f t="shared" si="38"/>
        <v>8</v>
      </c>
      <c r="M158" s="130">
        <f t="shared" si="38"/>
        <v>9</v>
      </c>
      <c r="N158" s="5">
        <f t="shared" si="38"/>
        <v>14</v>
      </c>
      <c r="O158" s="5">
        <f t="shared" si="38"/>
        <v>12</v>
      </c>
      <c r="P158" s="5">
        <f t="shared" si="38"/>
        <v>6</v>
      </c>
      <c r="Q158" s="5">
        <f t="shared" si="38"/>
        <v>4</v>
      </c>
      <c r="R158" s="5">
        <f t="shared" si="38"/>
        <v>1</v>
      </c>
      <c r="S158" s="5">
        <f t="shared" si="38"/>
        <v>0</v>
      </c>
      <c r="T158" s="39">
        <f>S158-T156</f>
        <v>0</v>
      </c>
      <c r="U158" s="40"/>
      <c r="V158" s="3">
        <f>MAX(C158:T158)</f>
        <v>14</v>
      </c>
      <c r="W158" s="59"/>
      <c r="X158" s="59"/>
      <c r="Y158" s="59"/>
    </row>
    <row r="159" spans="1:25" ht="15.6" customHeight="1" x14ac:dyDescent="0.2">
      <c r="A159" s="151"/>
      <c r="B159" s="34" t="s">
        <v>9</v>
      </c>
      <c r="C159" s="143"/>
      <c r="D159" s="144"/>
      <c r="E159" s="144"/>
      <c r="F159" s="145"/>
      <c r="G159" s="145"/>
      <c r="H159" s="145"/>
      <c r="I159" s="145"/>
      <c r="J159" s="145"/>
      <c r="K159" s="131">
        <v>19.39</v>
      </c>
      <c r="L159" s="145"/>
      <c r="M159" s="145"/>
      <c r="N159" s="144"/>
      <c r="O159" s="7">
        <v>19.47</v>
      </c>
      <c r="P159" s="144"/>
      <c r="Q159" s="7">
        <v>19.510000000000002</v>
      </c>
      <c r="R159" s="144"/>
      <c r="S159" s="145"/>
      <c r="T159" s="146">
        <v>19.53</v>
      </c>
      <c r="U159" s="41">
        <f>53-34</f>
        <v>19</v>
      </c>
      <c r="V159" s="17"/>
      <c r="W159" s="59"/>
      <c r="X159" s="59"/>
      <c r="Y159" s="59"/>
    </row>
    <row r="160" spans="1:25" ht="15.6" customHeight="1" x14ac:dyDescent="0.2">
      <c r="A160" s="152"/>
      <c r="B160" s="35" t="s">
        <v>10</v>
      </c>
      <c r="C160" s="147" t="s">
        <v>50</v>
      </c>
      <c r="D160" s="148"/>
      <c r="E160" s="148"/>
      <c r="F160" s="148"/>
      <c r="G160" s="149">
        <v>19.34</v>
      </c>
      <c r="H160" s="145"/>
      <c r="I160" s="148"/>
      <c r="J160" s="148"/>
      <c r="K160" s="109">
        <f>K159</f>
        <v>19.39</v>
      </c>
      <c r="L160" s="148"/>
      <c r="M160" s="148"/>
      <c r="N160" s="148"/>
      <c r="O160" s="8">
        <v>19.48</v>
      </c>
      <c r="P160" s="148"/>
      <c r="Q160" s="8">
        <f>Q159</f>
        <v>19.510000000000002</v>
      </c>
      <c r="R160" s="148"/>
      <c r="S160" s="148"/>
      <c r="T160" s="142"/>
      <c r="U160" s="40"/>
      <c r="V160" s="18"/>
      <c r="W160" s="59"/>
      <c r="X160" s="59"/>
      <c r="Y160" s="59"/>
    </row>
    <row r="161" spans="1:25" ht="15.6" customHeight="1" thickBot="1" x14ac:dyDescent="0.25">
      <c r="A161" s="134">
        <v>509</v>
      </c>
      <c r="B161" s="61" t="s">
        <v>11</v>
      </c>
      <c r="C161" s="68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3"/>
      <c r="U161" s="64"/>
      <c r="V161" s="3"/>
      <c r="W161" s="59"/>
      <c r="X161" s="59"/>
      <c r="Y161" s="59"/>
    </row>
    <row r="162" spans="1:25" ht="15.6" customHeight="1" x14ac:dyDescent="0.2">
      <c r="A162" s="135"/>
      <c r="B162" s="31" t="s">
        <v>5</v>
      </c>
      <c r="C162" s="32"/>
      <c r="D162" s="84" t="s">
        <v>50</v>
      </c>
      <c r="E162" s="122" t="s">
        <v>50</v>
      </c>
      <c r="F162" s="123" t="s">
        <v>50</v>
      </c>
      <c r="G162" s="145"/>
      <c r="H162" s="95">
        <v>0</v>
      </c>
      <c r="I162" s="94">
        <v>0</v>
      </c>
      <c r="J162" s="94">
        <v>0</v>
      </c>
      <c r="K162" s="93">
        <v>0</v>
      </c>
      <c r="L162" s="94">
        <v>0</v>
      </c>
      <c r="M162" s="124">
        <v>2</v>
      </c>
      <c r="N162" s="29">
        <v>1</v>
      </c>
      <c r="O162" s="29">
        <v>2</v>
      </c>
      <c r="P162" s="29">
        <v>2</v>
      </c>
      <c r="Q162" s="29">
        <v>0</v>
      </c>
      <c r="R162" s="29">
        <v>1</v>
      </c>
      <c r="S162" s="29">
        <v>5</v>
      </c>
      <c r="T162" s="36">
        <v>0</v>
      </c>
      <c r="U162" s="37" t="s">
        <v>6</v>
      </c>
      <c r="V162" s="55"/>
      <c r="W162" s="59"/>
      <c r="X162" s="59"/>
      <c r="Y162" s="59"/>
    </row>
    <row r="163" spans="1:25" ht="15.6" customHeight="1" x14ac:dyDescent="0.2">
      <c r="A163" s="133">
        <v>20.05</v>
      </c>
      <c r="B163" s="34" t="s">
        <v>7</v>
      </c>
      <c r="C163" s="119" t="s">
        <v>50</v>
      </c>
      <c r="D163" s="85" t="s">
        <v>50</v>
      </c>
      <c r="E163" s="125" t="s">
        <v>50</v>
      </c>
      <c r="F163" s="126" t="s">
        <v>50</v>
      </c>
      <c r="G163" s="100">
        <v>2</v>
      </c>
      <c r="H163" s="100">
        <v>0</v>
      </c>
      <c r="I163" s="99">
        <v>0</v>
      </c>
      <c r="J163" s="99">
        <v>0</v>
      </c>
      <c r="K163" s="98">
        <v>3</v>
      </c>
      <c r="L163" s="99">
        <v>3</v>
      </c>
      <c r="M163" s="127">
        <v>0</v>
      </c>
      <c r="N163" s="4">
        <v>2</v>
      </c>
      <c r="O163" s="4">
        <v>0</v>
      </c>
      <c r="P163" s="4">
        <v>2</v>
      </c>
      <c r="Q163" s="4">
        <v>0</v>
      </c>
      <c r="R163" s="4">
        <v>1</v>
      </c>
      <c r="S163" s="4">
        <v>0</v>
      </c>
      <c r="T163" s="22"/>
      <c r="U163" s="38">
        <f>SUM(C163:S163)</f>
        <v>13</v>
      </c>
      <c r="V163" s="17"/>
      <c r="W163" s="59"/>
      <c r="X163" s="59"/>
      <c r="Y163" s="59"/>
    </row>
    <row r="164" spans="1:25" ht="15.6" customHeight="1" x14ac:dyDescent="0.2">
      <c r="A164" s="150" t="s">
        <v>49</v>
      </c>
      <c r="B164" s="34" t="s">
        <v>8</v>
      </c>
      <c r="C164" s="119" t="s">
        <v>50</v>
      </c>
      <c r="D164" s="86" t="s">
        <v>50</v>
      </c>
      <c r="E164" s="128" t="s">
        <v>50</v>
      </c>
      <c r="F164" s="129" t="s">
        <v>50</v>
      </c>
      <c r="G164" s="105">
        <f>G163</f>
        <v>2</v>
      </c>
      <c r="H164" s="105">
        <f t="shared" ref="H164:S164" si="39">G164-H162+H163</f>
        <v>2</v>
      </c>
      <c r="I164" s="104">
        <f t="shared" si="39"/>
        <v>2</v>
      </c>
      <c r="J164" s="104">
        <f t="shared" si="39"/>
        <v>2</v>
      </c>
      <c r="K164" s="103">
        <f t="shared" si="39"/>
        <v>5</v>
      </c>
      <c r="L164" s="104">
        <f t="shared" si="39"/>
        <v>8</v>
      </c>
      <c r="M164" s="130">
        <f t="shared" si="39"/>
        <v>6</v>
      </c>
      <c r="N164" s="5">
        <f t="shared" si="39"/>
        <v>7</v>
      </c>
      <c r="O164" s="5">
        <f t="shared" si="39"/>
        <v>5</v>
      </c>
      <c r="P164" s="5">
        <f t="shared" si="39"/>
        <v>5</v>
      </c>
      <c r="Q164" s="5">
        <f t="shared" si="39"/>
        <v>5</v>
      </c>
      <c r="R164" s="5">
        <f t="shared" si="39"/>
        <v>5</v>
      </c>
      <c r="S164" s="5">
        <f t="shared" si="39"/>
        <v>0</v>
      </c>
      <c r="T164" s="39">
        <f>S164-T162</f>
        <v>0</v>
      </c>
      <c r="U164" s="40"/>
      <c r="V164" s="3">
        <f>MAX(C164:T164)</f>
        <v>8</v>
      </c>
      <c r="W164" s="59"/>
      <c r="X164" s="59"/>
      <c r="Y164" s="59"/>
    </row>
    <row r="165" spans="1:25" ht="15.6" customHeight="1" x14ac:dyDescent="0.2">
      <c r="A165" s="151"/>
      <c r="B165" s="34" t="s">
        <v>9</v>
      </c>
      <c r="C165" s="143"/>
      <c r="D165" s="144"/>
      <c r="E165" s="144"/>
      <c r="F165" s="145"/>
      <c r="G165" s="145"/>
      <c r="H165" s="145"/>
      <c r="I165" s="145"/>
      <c r="J165" s="145"/>
      <c r="K165" s="131">
        <v>20.12</v>
      </c>
      <c r="L165" s="145"/>
      <c r="M165" s="145"/>
      <c r="N165" s="144"/>
      <c r="O165" s="7">
        <v>20.21</v>
      </c>
      <c r="P165" s="144"/>
      <c r="Q165" s="7">
        <v>20.23</v>
      </c>
      <c r="R165" s="144"/>
      <c r="S165" s="145"/>
      <c r="T165" s="146">
        <v>20.3</v>
      </c>
      <c r="U165" s="41">
        <v>25</v>
      </c>
      <c r="V165" s="17"/>
      <c r="W165" s="59"/>
      <c r="X165" s="59"/>
      <c r="Y165" s="59"/>
    </row>
    <row r="166" spans="1:25" ht="15.6" customHeight="1" x14ac:dyDescent="0.2">
      <c r="A166" s="152"/>
      <c r="B166" s="35" t="s">
        <v>10</v>
      </c>
      <c r="C166" s="147" t="s">
        <v>50</v>
      </c>
      <c r="D166" s="148"/>
      <c r="E166" s="148"/>
      <c r="F166" s="148"/>
      <c r="G166" s="149">
        <v>20.05</v>
      </c>
      <c r="H166" s="145"/>
      <c r="I166" s="148"/>
      <c r="J166" s="148"/>
      <c r="K166" s="109">
        <f>K165</f>
        <v>20.12</v>
      </c>
      <c r="L166" s="148"/>
      <c r="M166" s="148"/>
      <c r="N166" s="148"/>
      <c r="O166" s="8">
        <f>O165</f>
        <v>20.21</v>
      </c>
      <c r="P166" s="148"/>
      <c r="Q166" s="8">
        <f>Q165</f>
        <v>20.23</v>
      </c>
      <c r="R166" s="148"/>
      <c r="S166" s="148"/>
      <c r="T166" s="142"/>
      <c r="U166" s="40"/>
      <c r="V166" s="18"/>
      <c r="W166" s="59"/>
      <c r="X166" s="59"/>
      <c r="Y166" s="59"/>
    </row>
    <row r="167" spans="1:25" ht="15.6" customHeight="1" thickBot="1" x14ac:dyDescent="0.25">
      <c r="A167" s="134">
        <v>537</v>
      </c>
      <c r="B167" s="61" t="s">
        <v>11</v>
      </c>
      <c r="C167" s="68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3"/>
      <c r="U167" s="64"/>
      <c r="V167" s="3"/>
      <c r="W167" s="59"/>
      <c r="X167" s="59"/>
      <c r="Y167" s="59"/>
    </row>
    <row r="168" spans="1:25" ht="15.6" customHeight="1" x14ac:dyDescent="0.2">
      <c r="A168" s="135"/>
      <c r="B168" s="31" t="s">
        <v>5</v>
      </c>
      <c r="C168" s="32"/>
      <c r="D168" s="84" t="s">
        <v>50</v>
      </c>
      <c r="E168" s="122" t="s">
        <v>50</v>
      </c>
      <c r="F168" s="123" t="s">
        <v>50</v>
      </c>
      <c r="G168" s="145"/>
      <c r="H168" s="95">
        <v>0</v>
      </c>
      <c r="I168" s="94">
        <v>0</v>
      </c>
      <c r="J168" s="94">
        <v>0</v>
      </c>
      <c r="K168" s="93">
        <v>0</v>
      </c>
      <c r="L168" s="94">
        <v>1</v>
      </c>
      <c r="M168" s="124">
        <v>0</v>
      </c>
      <c r="N168" s="29">
        <v>0</v>
      </c>
      <c r="O168" s="29">
        <v>0</v>
      </c>
      <c r="P168" s="29">
        <v>1</v>
      </c>
      <c r="Q168" s="29">
        <v>1</v>
      </c>
      <c r="R168" s="29">
        <v>1</v>
      </c>
      <c r="S168" s="29">
        <v>3</v>
      </c>
      <c r="T168" s="36">
        <v>1</v>
      </c>
      <c r="U168" s="37" t="s">
        <v>6</v>
      </c>
      <c r="V168" s="55"/>
      <c r="W168" s="59"/>
      <c r="X168" s="59"/>
      <c r="Y168" s="59"/>
    </row>
    <row r="169" spans="1:25" ht="15.6" customHeight="1" x14ac:dyDescent="0.2">
      <c r="A169" s="133">
        <v>20.36</v>
      </c>
      <c r="B169" s="34" t="s">
        <v>7</v>
      </c>
      <c r="C169" s="119" t="s">
        <v>50</v>
      </c>
      <c r="D169" s="85" t="s">
        <v>50</v>
      </c>
      <c r="E169" s="125" t="s">
        <v>50</v>
      </c>
      <c r="F169" s="126" t="s">
        <v>50</v>
      </c>
      <c r="G169" s="100">
        <v>2</v>
      </c>
      <c r="H169" s="100">
        <v>0</v>
      </c>
      <c r="I169" s="99">
        <v>0</v>
      </c>
      <c r="J169" s="99">
        <v>0</v>
      </c>
      <c r="K169" s="98">
        <v>1</v>
      </c>
      <c r="L169" s="99">
        <v>0</v>
      </c>
      <c r="M169" s="127">
        <v>0</v>
      </c>
      <c r="N169" s="4">
        <v>0</v>
      </c>
      <c r="O169" s="4">
        <v>3</v>
      </c>
      <c r="P169" s="4">
        <v>2</v>
      </c>
      <c r="Q169" s="4">
        <v>0</v>
      </c>
      <c r="R169" s="4">
        <v>0</v>
      </c>
      <c r="S169" s="4">
        <v>0</v>
      </c>
      <c r="T169" s="22"/>
      <c r="U169" s="38">
        <f>SUM(C169:S169)</f>
        <v>8</v>
      </c>
      <c r="V169" s="17"/>
      <c r="W169" s="59"/>
      <c r="X169" s="59"/>
      <c r="Y169" s="59"/>
    </row>
    <row r="170" spans="1:25" ht="15.6" customHeight="1" x14ac:dyDescent="0.2">
      <c r="A170" s="150" t="s">
        <v>49</v>
      </c>
      <c r="B170" s="34" t="s">
        <v>8</v>
      </c>
      <c r="C170" s="119" t="s">
        <v>50</v>
      </c>
      <c r="D170" s="86" t="s">
        <v>50</v>
      </c>
      <c r="E170" s="128" t="s">
        <v>50</v>
      </c>
      <c r="F170" s="129" t="s">
        <v>50</v>
      </c>
      <c r="G170" s="105">
        <f>G169</f>
        <v>2</v>
      </c>
      <c r="H170" s="105">
        <f t="shared" ref="H170:S170" si="40">G170-H168+H169</f>
        <v>2</v>
      </c>
      <c r="I170" s="104">
        <f t="shared" si="40"/>
        <v>2</v>
      </c>
      <c r="J170" s="104">
        <f t="shared" si="40"/>
        <v>2</v>
      </c>
      <c r="K170" s="103">
        <f t="shared" si="40"/>
        <v>3</v>
      </c>
      <c r="L170" s="104">
        <f t="shared" si="40"/>
        <v>2</v>
      </c>
      <c r="M170" s="130">
        <f t="shared" si="40"/>
        <v>2</v>
      </c>
      <c r="N170" s="5">
        <f t="shared" si="40"/>
        <v>2</v>
      </c>
      <c r="O170" s="5">
        <f t="shared" si="40"/>
        <v>5</v>
      </c>
      <c r="P170" s="5">
        <f t="shared" si="40"/>
        <v>6</v>
      </c>
      <c r="Q170" s="5">
        <f t="shared" si="40"/>
        <v>5</v>
      </c>
      <c r="R170" s="5">
        <f t="shared" si="40"/>
        <v>4</v>
      </c>
      <c r="S170" s="5">
        <f t="shared" si="40"/>
        <v>1</v>
      </c>
      <c r="T170" s="39">
        <f>S170-T168</f>
        <v>0</v>
      </c>
      <c r="U170" s="40"/>
      <c r="V170" s="3">
        <f>MAX(C170:T170)</f>
        <v>6</v>
      </c>
      <c r="W170" s="59"/>
      <c r="X170" s="59"/>
      <c r="Y170" s="59"/>
    </row>
    <row r="171" spans="1:25" ht="15.6" customHeight="1" x14ac:dyDescent="0.2">
      <c r="A171" s="151"/>
      <c r="B171" s="34" t="s">
        <v>9</v>
      </c>
      <c r="C171" s="143"/>
      <c r="D171" s="144"/>
      <c r="E171" s="144"/>
      <c r="F171" s="145"/>
      <c r="G171" s="145"/>
      <c r="H171" s="145"/>
      <c r="I171" s="145"/>
      <c r="J171" s="145"/>
      <c r="K171" s="131">
        <v>20.43</v>
      </c>
      <c r="L171" s="145"/>
      <c r="M171" s="145"/>
      <c r="N171" s="144"/>
      <c r="O171" s="7">
        <v>20.51</v>
      </c>
      <c r="P171" s="144"/>
      <c r="Q171" s="7">
        <v>20.55</v>
      </c>
      <c r="R171" s="144"/>
      <c r="S171" s="145"/>
      <c r="T171" s="146">
        <v>21</v>
      </c>
      <c r="U171" s="41">
        <v>24</v>
      </c>
      <c r="V171" s="17"/>
      <c r="W171" s="59"/>
      <c r="X171" s="59"/>
      <c r="Y171" s="59"/>
    </row>
    <row r="172" spans="1:25" ht="15.6" customHeight="1" x14ac:dyDescent="0.2">
      <c r="A172" s="152"/>
      <c r="B172" s="35" t="s">
        <v>10</v>
      </c>
      <c r="C172" s="147" t="s">
        <v>50</v>
      </c>
      <c r="D172" s="148"/>
      <c r="E172" s="148"/>
      <c r="F172" s="148"/>
      <c r="G172" s="149">
        <v>20.36</v>
      </c>
      <c r="H172" s="145"/>
      <c r="I172" s="148"/>
      <c r="J172" s="148"/>
      <c r="K172" s="109">
        <f>K171</f>
        <v>20.43</v>
      </c>
      <c r="L172" s="148"/>
      <c r="M172" s="148"/>
      <c r="N172" s="148"/>
      <c r="O172" s="8">
        <f>O171</f>
        <v>20.51</v>
      </c>
      <c r="P172" s="148"/>
      <c r="Q172" s="8">
        <f>Q171</f>
        <v>20.55</v>
      </c>
      <c r="R172" s="148"/>
      <c r="S172" s="148"/>
      <c r="T172" s="142"/>
      <c r="U172" s="40"/>
      <c r="V172" s="18"/>
      <c r="W172" s="59"/>
      <c r="X172" s="59"/>
      <c r="Y172" s="59"/>
    </row>
    <row r="173" spans="1:25" ht="15.6" customHeight="1" thickBot="1" x14ac:dyDescent="0.25">
      <c r="A173" s="134">
        <v>509</v>
      </c>
      <c r="B173" s="61" t="s">
        <v>11</v>
      </c>
      <c r="C173" s="68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3"/>
      <c r="U173" s="64"/>
      <c r="V173" s="3"/>
      <c r="W173" s="59"/>
      <c r="X173" s="59"/>
      <c r="Y173" s="59"/>
    </row>
    <row r="174" spans="1:25" ht="15.6" customHeight="1" x14ac:dyDescent="0.2">
      <c r="A174" s="135"/>
      <c r="B174" s="31" t="s">
        <v>5</v>
      </c>
      <c r="C174" s="32"/>
      <c r="D174" s="84" t="s">
        <v>50</v>
      </c>
      <c r="E174" s="122" t="s">
        <v>50</v>
      </c>
      <c r="F174" s="123" t="s">
        <v>50</v>
      </c>
      <c r="G174" s="145"/>
      <c r="H174" s="95">
        <v>0</v>
      </c>
      <c r="I174" s="94">
        <v>0</v>
      </c>
      <c r="J174" s="94">
        <v>0</v>
      </c>
      <c r="K174" s="93" t="s">
        <v>50</v>
      </c>
      <c r="L174" s="94">
        <v>0</v>
      </c>
      <c r="M174" s="124">
        <v>0</v>
      </c>
      <c r="N174" s="29">
        <v>1</v>
      </c>
      <c r="O174" s="29">
        <v>3</v>
      </c>
      <c r="P174" s="29">
        <v>0</v>
      </c>
      <c r="Q174" s="29">
        <v>0</v>
      </c>
      <c r="R174" s="29">
        <v>0</v>
      </c>
      <c r="S174" s="29">
        <v>2</v>
      </c>
      <c r="T174" s="36">
        <v>0</v>
      </c>
      <c r="U174" s="37" t="s">
        <v>6</v>
      </c>
      <c r="V174" s="55"/>
      <c r="W174" s="59"/>
      <c r="X174" s="59"/>
      <c r="Y174" s="59"/>
    </row>
    <row r="175" spans="1:25" ht="15.6" customHeight="1" x14ac:dyDescent="0.2">
      <c r="A175" s="133">
        <v>21.15</v>
      </c>
      <c r="B175" s="34" t="s">
        <v>7</v>
      </c>
      <c r="C175" s="119" t="s">
        <v>50</v>
      </c>
      <c r="D175" s="85" t="s">
        <v>50</v>
      </c>
      <c r="E175" s="125" t="s">
        <v>50</v>
      </c>
      <c r="F175" s="126" t="s">
        <v>50</v>
      </c>
      <c r="G175" s="100">
        <v>2</v>
      </c>
      <c r="H175" s="100">
        <v>1</v>
      </c>
      <c r="I175" s="99">
        <v>0</v>
      </c>
      <c r="J175" s="99">
        <v>0</v>
      </c>
      <c r="K175" s="98" t="s">
        <v>50</v>
      </c>
      <c r="L175" s="99">
        <v>0</v>
      </c>
      <c r="M175" s="127">
        <v>1</v>
      </c>
      <c r="N175" s="4">
        <v>2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22"/>
      <c r="U175" s="38">
        <f>SUM(C175:S175)</f>
        <v>6</v>
      </c>
      <c r="V175" s="17"/>
      <c r="W175" s="59"/>
      <c r="X175" s="59"/>
      <c r="Y175" s="59"/>
    </row>
    <row r="176" spans="1:25" ht="15.6" customHeight="1" x14ac:dyDescent="0.2">
      <c r="A176" s="150" t="s">
        <v>49</v>
      </c>
      <c r="B176" s="34" t="s">
        <v>8</v>
      </c>
      <c r="C176" s="119" t="s">
        <v>50</v>
      </c>
      <c r="D176" s="86" t="s">
        <v>50</v>
      </c>
      <c r="E176" s="128" t="s">
        <v>50</v>
      </c>
      <c r="F176" s="129" t="s">
        <v>50</v>
      </c>
      <c r="G176" s="105">
        <f>G175</f>
        <v>2</v>
      </c>
      <c r="H176" s="105">
        <f t="shared" ref="H176:S176" si="41">G176-H174+H175</f>
        <v>3</v>
      </c>
      <c r="I176" s="104">
        <f t="shared" si="41"/>
        <v>3</v>
      </c>
      <c r="J176" s="104">
        <f t="shared" si="41"/>
        <v>3</v>
      </c>
      <c r="K176" s="103" t="s">
        <v>50</v>
      </c>
      <c r="L176" s="104">
        <f>J176-L174+L175</f>
        <v>3</v>
      </c>
      <c r="M176" s="130">
        <f t="shared" si="41"/>
        <v>4</v>
      </c>
      <c r="N176" s="5">
        <f t="shared" si="41"/>
        <v>5</v>
      </c>
      <c r="O176" s="5">
        <f t="shared" si="41"/>
        <v>2</v>
      </c>
      <c r="P176" s="5">
        <f t="shared" si="41"/>
        <v>2</v>
      </c>
      <c r="Q176" s="5">
        <f t="shared" si="41"/>
        <v>2</v>
      </c>
      <c r="R176" s="5">
        <f t="shared" si="41"/>
        <v>2</v>
      </c>
      <c r="S176" s="5">
        <f t="shared" si="41"/>
        <v>0</v>
      </c>
      <c r="T176" s="39">
        <f>S176-T174</f>
        <v>0</v>
      </c>
      <c r="U176" s="40"/>
      <c r="V176" s="3">
        <f>MAX(C176:T176)</f>
        <v>5</v>
      </c>
      <c r="W176" s="59"/>
      <c r="X176" s="59"/>
      <c r="Y176" s="59"/>
    </row>
    <row r="177" spans="1:25" ht="15.6" customHeight="1" x14ac:dyDescent="0.2">
      <c r="A177" s="151"/>
      <c r="B177" s="34" t="s">
        <v>9</v>
      </c>
      <c r="C177" s="143"/>
      <c r="D177" s="144"/>
      <c r="E177" s="144"/>
      <c r="F177" s="145"/>
      <c r="G177" s="145"/>
      <c r="H177" s="145"/>
      <c r="I177" s="145"/>
      <c r="J177" s="145"/>
      <c r="K177" s="131" t="s">
        <v>50</v>
      </c>
      <c r="L177" s="145"/>
      <c r="M177" s="145"/>
      <c r="N177" s="144"/>
      <c r="O177" s="7">
        <v>21.27</v>
      </c>
      <c r="P177" s="144"/>
      <c r="Q177" s="7">
        <v>21.32</v>
      </c>
      <c r="R177" s="144"/>
      <c r="S177" s="145"/>
      <c r="T177" s="146">
        <v>21.36</v>
      </c>
      <c r="U177" s="41">
        <v>21</v>
      </c>
      <c r="V177" s="17"/>
      <c r="W177" s="59"/>
      <c r="X177" s="59"/>
      <c r="Y177" s="59"/>
    </row>
    <row r="178" spans="1:25" ht="15.6" customHeight="1" x14ac:dyDescent="0.2">
      <c r="A178" s="152"/>
      <c r="B178" s="35" t="s">
        <v>10</v>
      </c>
      <c r="C178" s="147" t="s">
        <v>50</v>
      </c>
      <c r="D178" s="148"/>
      <c r="E178" s="148"/>
      <c r="F178" s="148"/>
      <c r="G178" s="149">
        <v>21.15</v>
      </c>
      <c r="H178" s="145"/>
      <c r="I178" s="148"/>
      <c r="J178" s="148"/>
      <c r="K178" s="109" t="s">
        <v>50</v>
      </c>
      <c r="L178" s="148"/>
      <c r="M178" s="148"/>
      <c r="N178" s="148"/>
      <c r="O178" s="8">
        <f>O177</f>
        <v>21.27</v>
      </c>
      <c r="P178" s="148"/>
      <c r="Q178" s="8">
        <f>Q177</f>
        <v>21.32</v>
      </c>
      <c r="R178" s="148"/>
      <c r="S178" s="148"/>
      <c r="T178" s="142"/>
      <c r="U178" s="40"/>
      <c r="V178" s="18"/>
      <c r="W178" s="59"/>
      <c r="X178" s="59"/>
      <c r="Y178" s="59"/>
    </row>
    <row r="179" spans="1:25" ht="15.6" customHeight="1" thickBot="1" x14ac:dyDescent="0.25">
      <c r="A179" s="134">
        <v>537</v>
      </c>
      <c r="B179" s="61" t="s">
        <v>11</v>
      </c>
      <c r="C179" s="68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3"/>
      <c r="U179" s="64"/>
      <c r="V179" s="3"/>
      <c r="W179" s="59"/>
      <c r="X179" s="59"/>
      <c r="Y179" s="59"/>
    </row>
    <row r="180" spans="1:25" ht="15.6" customHeight="1" x14ac:dyDescent="0.2">
      <c r="A180" s="135"/>
      <c r="B180" s="31" t="s">
        <v>5</v>
      </c>
      <c r="C180" s="32"/>
      <c r="D180" s="84">
        <v>0</v>
      </c>
      <c r="E180" s="122">
        <v>0</v>
      </c>
      <c r="F180" s="123">
        <v>0</v>
      </c>
      <c r="G180" s="145"/>
      <c r="H180" s="95" t="s">
        <v>50</v>
      </c>
      <c r="I180" s="94">
        <v>0</v>
      </c>
      <c r="J180" s="94">
        <v>1</v>
      </c>
      <c r="K180" s="93" t="s">
        <v>50</v>
      </c>
      <c r="L180" s="94">
        <v>0</v>
      </c>
      <c r="M180" s="124">
        <v>0</v>
      </c>
      <c r="N180" s="29">
        <v>1</v>
      </c>
      <c r="O180" s="29">
        <v>0</v>
      </c>
      <c r="P180" s="29">
        <v>0</v>
      </c>
      <c r="Q180" s="29">
        <v>0</v>
      </c>
      <c r="R180" s="29">
        <v>1</v>
      </c>
      <c r="S180" s="29">
        <v>1</v>
      </c>
      <c r="T180" s="36">
        <v>1</v>
      </c>
      <c r="U180" s="37" t="s">
        <v>6</v>
      </c>
      <c r="V180" s="55"/>
      <c r="W180" s="59"/>
      <c r="X180" s="59"/>
      <c r="Y180" s="59"/>
    </row>
    <row r="181" spans="1:25" ht="15.6" customHeight="1" x14ac:dyDescent="0.2">
      <c r="A181" s="133">
        <v>22.03</v>
      </c>
      <c r="B181" s="34" t="s">
        <v>7</v>
      </c>
      <c r="C181" s="119">
        <v>0</v>
      </c>
      <c r="D181" s="85">
        <v>0</v>
      </c>
      <c r="E181" s="125">
        <v>0</v>
      </c>
      <c r="F181" s="126">
        <v>5</v>
      </c>
      <c r="G181" s="100" t="s">
        <v>50</v>
      </c>
      <c r="H181" s="100" t="s">
        <v>50</v>
      </c>
      <c r="I181" s="99">
        <v>0</v>
      </c>
      <c r="J181" s="99">
        <v>0</v>
      </c>
      <c r="K181" s="98" t="s">
        <v>50</v>
      </c>
      <c r="L181" s="99">
        <v>0</v>
      </c>
      <c r="M181" s="127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22"/>
      <c r="U181" s="38">
        <f>SUM(C181:S181)</f>
        <v>5</v>
      </c>
      <c r="V181" s="17"/>
      <c r="W181" s="59"/>
      <c r="X181" s="59"/>
      <c r="Y181" s="59"/>
    </row>
    <row r="182" spans="1:25" ht="15.6" customHeight="1" x14ac:dyDescent="0.2">
      <c r="A182" s="150" t="s">
        <v>51</v>
      </c>
      <c r="B182" s="34" t="s">
        <v>8</v>
      </c>
      <c r="C182" s="119">
        <f>C181</f>
        <v>0</v>
      </c>
      <c r="D182" s="86">
        <f t="shared" ref="D182" si="42">C182-D180+D181</f>
        <v>0</v>
      </c>
      <c r="E182" s="128">
        <f>D182-E180+E181</f>
        <v>0</v>
      </c>
      <c r="F182" s="129">
        <f>E182-F180+F181</f>
        <v>5</v>
      </c>
      <c r="G182" s="105" t="s">
        <v>50</v>
      </c>
      <c r="H182" s="105" t="s">
        <v>50</v>
      </c>
      <c r="I182" s="104">
        <f>F182-I180+I181</f>
        <v>5</v>
      </c>
      <c r="J182" s="104">
        <f t="shared" ref="J182:S182" si="43">I182-J180+J181</f>
        <v>4</v>
      </c>
      <c r="K182" s="103" t="s">
        <v>50</v>
      </c>
      <c r="L182" s="104">
        <f>J182-L180+L181</f>
        <v>4</v>
      </c>
      <c r="M182" s="130">
        <f t="shared" si="43"/>
        <v>4</v>
      </c>
      <c r="N182" s="5">
        <f t="shared" si="43"/>
        <v>3</v>
      </c>
      <c r="O182" s="5">
        <f t="shared" si="43"/>
        <v>3</v>
      </c>
      <c r="P182" s="5">
        <f t="shared" si="43"/>
        <v>3</v>
      </c>
      <c r="Q182" s="5">
        <f t="shared" si="43"/>
        <v>3</v>
      </c>
      <c r="R182" s="5">
        <f t="shared" si="43"/>
        <v>2</v>
      </c>
      <c r="S182" s="5">
        <f t="shared" si="43"/>
        <v>1</v>
      </c>
      <c r="T182" s="39">
        <f>S182-T180</f>
        <v>0</v>
      </c>
      <c r="U182" s="40"/>
      <c r="V182" s="3">
        <f>MAX(C182:T182)</f>
        <v>5</v>
      </c>
      <c r="W182" s="59"/>
      <c r="X182" s="59"/>
      <c r="Y182" s="59"/>
    </row>
    <row r="183" spans="1:25" ht="15.6" customHeight="1" x14ac:dyDescent="0.2">
      <c r="A183" s="151"/>
      <c r="B183" s="34" t="s">
        <v>9</v>
      </c>
      <c r="C183" s="143"/>
      <c r="D183" s="144"/>
      <c r="E183" s="144"/>
      <c r="F183" s="145"/>
      <c r="G183" s="145"/>
      <c r="H183" s="145"/>
      <c r="I183" s="145"/>
      <c r="J183" s="145"/>
      <c r="K183" s="131" t="s">
        <v>50</v>
      </c>
      <c r="L183" s="145"/>
      <c r="M183" s="145"/>
      <c r="N183" s="144"/>
      <c r="O183" s="7">
        <v>22.19</v>
      </c>
      <c r="P183" s="144"/>
      <c r="Q183" s="7">
        <v>22.2</v>
      </c>
      <c r="R183" s="144"/>
      <c r="S183" s="145"/>
      <c r="T183" s="146">
        <v>22.25</v>
      </c>
      <c r="U183" s="41">
        <v>15</v>
      </c>
      <c r="V183" s="17"/>
      <c r="W183" s="59"/>
      <c r="X183" s="59"/>
      <c r="Y183" s="59"/>
    </row>
    <row r="184" spans="1:25" ht="15.6" customHeight="1" x14ac:dyDescent="0.2">
      <c r="A184" s="152"/>
      <c r="B184" s="35" t="s">
        <v>10</v>
      </c>
      <c r="C184" s="147">
        <v>22.1</v>
      </c>
      <c r="D184" s="148"/>
      <c r="E184" s="148"/>
      <c r="F184" s="148"/>
      <c r="G184" s="149" t="s">
        <v>50</v>
      </c>
      <c r="H184" s="145"/>
      <c r="I184" s="148"/>
      <c r="J184" s="148"/>
      <c r="K184" s="109" t="s">
        <v>50</v>
      </c>
      <c r="L184" s="148"/>
      <c r="M184" s="148"/>
      <c r="N184" s="148"/>
      <c r="O184" s="8">
        <f>O183</f>
        <v>22.19</v>
      </c>
      <c r="P184" s="148"/>
      <c r="Q184" s="8">
        <f>Q183</f>
        <v>22.2</v>
      </c>
      <c r="R184" s="148"/>
      <c r="S184" s="148"/>
      <c r="T184" s="142"/>
      <c r="U184" s="40"/>
      <c r="V184" s="18"/>
      <c r="W184" s="59"/>
      <c r="X184" s="59"/>
      <c r="Y184" s="59"/>
    </row>
    <row r="185" spans="1:25" ht="15.6" customHeight="1" thickBot="1" x14ac:dyDescent="0.25">
      <c r="A185" s="134">
        <v>509</v>
      </c>
      <c r="B185" s="61" t="s">
        <v>11</v>
      </c>
      <c r="C185" s="68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3"/>
      <c r="U185" s="64"/>
      <c r="V185" s="3"/>
      <c r="W185" s="59"/>
      <c r="X185" s="59"/>
      <c r="Y185" s="59"/>
    </row>
    <row r="186" spans="1:25" ht="15.6" customHeight="1" x14ac:dyDescent="0.2">
      <c r="A186" s="135"/>
      <c r="B186" s="31" t="s">
        <v>5</v>
      </c>
      <c r="C186" s="32"/>
      <c r="D186" s="84" t="s">
        <v>50</v>
      </c>
      <c r="E186" s="122" t="s">
        <v>50</v>
      </c>
      <c r="F186" s="123" t="s">
        <v>50</v>
      </c>
      <c r="G186" s="145"/>
      <c r="H186" s="95">
        <v>0</v>
      </c>
      <c r="I186" s="94">
        <v>0</v>
      </c>
      <c r="J186" s="94">
        <v>0</v>
      </c>
      <c r="K186" s="93" t="s">
        <v>50</v>
      </c>
      <c r="L186" s="94">
        <v>0</v>
      </c>
      <c r="M186" s="124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36">
        <v>1</v>
      </c>
      <c r="U186" s="37" t="s">
        <v>6</v>
      </c>
      <c r="V186" s="55"/>
      <c r="W186" s="59"/>
      <c r="X186" s="59"/>
      <c r="Y186" s="59"/>
    </row>
    <row r="187" spans="1:25" ht="15.6" customHeight="1" x14ac:dyDescent="0.2">
      <c r="A187" s="133">
        <v>22.29</v>
      </c>
      <c r="B187" s="34" t="s">
        <v>7</v>
      </c>
      <c r="C187" s="119" t="s">
        <v>50</v>
      </c>
      <c r="D187" s="85" t="s">
        <v>50</v>
      </c>
      <c r="E187" s="125" t="s">
        <v>50</v>
      </c>
      <c r="F187" s="126" t="s">
        <v>50</v>
      </c>
      <c r="G187" s="100">
        <v>0</v>
      </c>
      <c r="H187" s="100">
        <v>0</v>
      </c>
      <c r="I187" s="99">
        <v>0</v>
      </c>
      <c r="J187" s="99">
        <v>0</v>
      </c>
      <c r="K187" s="98" t="s">
        <v>50</v>
      </c>
      <c r="L187" s="99">
        <v>0</v>
      </c>
      <c r="M187" s="127">
        <v>0</v>
      </c>
      <c r="N187" s="4">
        <v>1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22"/>
      <c r="U187" s="38">
        <f>SUM(C187:S187)</f>
        <v>1</v>
      </c>
      <c r="V187" s="17"/>
      <c r="W187" s="59"/>
      <c r="X187" s="59"/>
      <c r="Y187" s="59"/>
    </row>
    <row r="188" spans="1:25" ht="15.6" customHeight="1" x14ac:dyDescent="0.2">
      <c r="A188" s="150" t="s">
        <v>49</v>
      </c>
      <c r="B188" s="34" t="s">
        <v>8</v>
      </c>
      <c r="C188" s="119" t="s">
        <v>50</v>
      </c>
      <c r="D188" s="86" t="s">
        <v>50</v>
      </c>
      <c r="E188" s="128" t="s">
        <v>50</v>
      </c>
      <c r="F188" s="129" t="s">
        <v>50</v>
      </c>
      <c r="G188" s="105">
        <f>G187</f>
        <v>0</v>
      </c>
      <c r="H188" s="105">
        <f t="shared" ref="H188:S188" si="44">G188-H186+H187</f>
        <v>0</v>
      </c>
      <c r="I188" s="104">
        <f t="shared" si="44"/>
        <v>0</v>
      </c>
      <c r="J188" s="104">
        <f t="shared" si="44"/>
        <v>0</v>
      </c>
      <c r="K188" s="103" t="s">
        <v>50</v>
      </c>
      <c r="L188" s="104">
        <f>J188-L186+L187</f>
        <v>0</v>
      </c>
      <c r="M188" s="130">
        <f t="shared" si="44"/>
        <v>0</v>
      </c>
      <c r="N188" s="5">
        <f t="shared" si="44"/>
        <v>1</v>
      </c>
      <c r="O188" s="5">
        <f t="shared" si="44"/>
        <v>1</v>
      </c>
      <c r="P188" s="5">
        <f t="shared" si="44"/>
        <v>1</v>
      </c>
      <c r="Q188" s="5">
        <f t="shared" si="44"/>
        <v>1</v>
      </c>
      <c r="R188" s="5">
        <f t="shared" si="44"/>
        <v>1</v>
      </c>
      <c r="S188" s="5">
        <f t="shared" si="44"/>
        <v>1</v>
      </c>
      <c r="T188" s="39">
        <f>S188-T186</f>
        <v>0</v>
      </c>
      <c r="U188" s="40"/>
      <c r="V188" s="3">
        <f>MAX(C188:T188)</f>
        <v>1</v>
      </c>
      <c r="W188" s="59"/>
      <c r="X188" s="59"/>
      <c r="Y188" s="59"/>
    </row>
    <row r="189" spans="1:25" ht="15.6" customHeight="1" x14ac:dyDescent="0.2">
      <c r="A189" s="151"/>
      <c r="B189" s="34" t="s">
        <v>9</v>
      </c>
      <c r="C189" s="143"/>
      <c r="D189" s="144"/>
      <c r="E189" s="144"/>
      <c r="F189" s="145"/>
      <c r="G189" s="145"/>
      <c r="H189" s="145"/>
      <c r="I189" s="145"/>
      <c r="J189" s="145"/>
      <c r="K189" s="131" t="s">
        <v>50</v>
      </c>
      <c r="L189" s="145"/>
      <c r="M189" s="145"/>
      <c r="N189" s="144"/>
      <c r="O189" s="7">
        <v>22.41</v>
      </c>
      <c r="P189" s="144"/>
      <c r="Q189" s="7">
        <v>22.46</v>
      </c>
      <c r="R189" s="144"/>
      <c r="S189" s="145"/>
      <c r="T189" s="146">
        <v>22.5</v>
      </c>
      <c r="U189" s="41">
        <v>21</v>
      </c>
      <c r="V189" s="17"/>
      <c r="W189" s="59"/>
      <c r="X189" s="59"/>
      <c r="Y189" s="59"/>
    </row>
    <row r="190" spans="1:25" ht="15.6" customHeight="1" x14ac:dyDescent="0.2">
      <c r="A190" s="152"/>
      <c r="B190" s="35" t="s">
        <v>10</v>
      </c>
      <c r="C190" s="147" t="s">
        <v>50</v>
      </c>
      <c r="D190" s="148"/>
      <c r="E190" s="148"/>
      <c r="F190" s="148"/>
      <c r="G190" s="149">
        <v>22.29</v>
      </c>
      <c r="H190" s="145"/>
      <c r="I190" s="148"/>
      <c r="J190" s="148"/>
      <c r="K190" s="109" t="s">
        <v>50</v>
      </c>
      <c r="L190" s="148"/>
      <c r="M190" s="148"/>
      <c r="N190" s="148"/>
      <c r="O190" s="8">
        <f>O189</f>
        <v>22.41</v>
      </c>
      <c r="P190" s="148"/>
      <c r="Q190" s="8">
        <f>Q189</f>
        <v>22.46</v>
      </c>
      <c r="R190" s="148"/>
      <c r="S190" s="148"/>
      <c r="T190" s="142"/>
      <c r="U190" s="40"/>
      <c r="V190" s="18"/>
      <c r="W190" s="59"/>
      <c r="X190" s="59"/>
      <c r="Y190" s="59"/>
    </row>
    <row r="191" spans="1:25" ht="15.6" customHeight="1" thickBot="1" x14ac:dyDescent="0.25">
      <c r="A191" s="134">
        <v>537</v>
      </c>
      <c r="B191" s="61" t="s">
        <v>11</v>
      </c>
      <c r="C191" s="68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3"/>
      <c r="U191" s="64"/>
      <c r="V191" s="3"/>
      <c r="W191" s="59"/>
      <c r="X191" s="59"/>
      <c r="Y191" s="59"/>
    </row>
    <row r="192" spans="1:25" s="59" customFormat="1" ht="15.6" customHeight="1" x14ac:dyDescent="0.2">
      <c r="A192" s="73" t="s">
        <v>12</v>
      </c>
      <c r="B192" s="69"/>
      <c r="C192" s="9"/>
      <c r="D192" s="10">
        <f t="shared" ref="D192:T192" si="45">SUMIF($B6:$B191,"l. wys.",D6:D191)</f>
        <v>0</v>
      </c>
      <c r="E192" s="10">
        <f t="shared" si="45"/>
        <v>6</v>
      </c>
      <c r="F192" s="10">
        <f t="shared" si="45"/>
        <v>10</v>
      </c>
      <c r="G192" s="10">
        <f t="shared" si="45"/>
        <v>0</v>
      </c>
      <c r="H192" s="10">
        <f t="shared" si="45"/>
        <v>0</v>
      </c>
      <c r="I192" s="10">
        <f t="shared" si="45"/>
        <v>30</v>
      </c>
      <c r="J192" s="10">
        <f t="shared" si="45"/>
        <v>7</v>
      </c>
      <c r="K192" s="10">
        <f t="shared" si="45"/>
        <v>85</v>
      </c>
      <c r="L192" s="10">
        <f t="shared" si="45"/>
        <v>17</v>
      </c>
      <c r="M192" s="10">
        <f t="shared" si="45"/>
        <v>44</v>
      </c>
      <c r="N192" s="10">
        <f t="shared" si="45"/>
        <v>67</v>
      </c>
      <c r="O192" s="10">
        <f t="shared" si="45"/>
        <v>139</v>
      </c>
      <c r="P192" s="10">
        <f t="shared" si="45"/>
        <v>53</v>
      </c>
      <c r="Q192" s="10">
        <f t="shared" si="45"/>
        <v>45</v>
      </c>
      <c r="R192" s="10">
        <f t="shared" si="45"/>
        <v>135</v>
      </c>
      <c r="S192" s="10">
        <f t="shared" si="45"/>
        <v>181</v>
      </c>
      <c r="T192" s="10">
        <f t="shared" si="45"/>
        <v>176</v>
      </c>
      <c r="U192" s="57" t="str">
        <f>"Σ: "&amp;SUM(C192:T192)</f>
        <v>Σ: 995</v>
      </c>
      <c r="V192" s="58"/>
    </row>
    <row r="193" spans="1:25" s="59" customFormat="1" ht="15.6" customHeight="1" thickBot="1" x14ac:dyDescent="0.25">
      <c r="A193" s="74" t="s">
        <v>13</v>
      </c>
      <c r="B193" s="70"/>
      <c r="C193" s="11">
        <f t="shared" ref="C193:S193" si="46">SUMIF($B6:$B191,"l. wsiad.",C6:C191)</f>
        <v>79</v>
      </c>
      <c r="D193" s="12">
        <f t="shared" si="46"/>
        <v>132</v>
      </c>
      <c r="E193" s="12">
        <f t="shared" si="46"/>
        <v>137</v>
      </c>
      <c r="F193" s="12">
        <f t="shared" si="46"/>
        <v>19</v>
      </c>
      <c r="G193" s="12">
        <f t="shared" si="46"/>
        <v>80</v>
      </c>
      <c r="H193" s="12">
        <f t="shared" si="46"/>
        <v>23</v>
      </c>
      <c r="I193" s="12">
        <f t="shared" si="46"/>
        <v>16</v>
      </c>
      <c r="J193" s="12">
        <f t="shared" si="46"/>
        <v>10</v>
      </c>
      <c r="K193" s="12">
        <f t="shared" si="46"/>
        <v>140</v>
      </c>
      <c r="L193" s="12">
        <f t="shared" si="46"/>
        <v>35</v>
      </c>
      <c r="M193" s="12">
        <f t="shared" si="46"/>
        <v>72</v>
      </c>
      <c r="N193" s="12">
        <f t="shared" si="46"/>
        <v>76</v>
      </c>
      <c r="O193" s="12">
        <f t="shared" si="46"/>
        <v>78</v>
      </c>
      <c r="P193" s="12">
        <f t="shared" si="46"/>
        <v>41</v>
      </c>
      <c r="Q193" s="12">
        <f t="shared" si="46"/>
        <v>12</v>
      </c>
      <c r="R193" s="12">
        <f t="shared" si="46"/>
        <v>21</v>
      </c>
      <c r="S193" s="13">
        <f t="shared" si="46"/>
        <v>24</v>
      </c>
      <c r="T193" s="14"/>
      <c r="U193" s="60" t="str">
        <f>"Σ: "&amp;SUM(C193:T193)</f>
        <v>Σ: 995</v>
      </c>
      <c r="V193" s="15"/>
    </row>
    <row r="194" spans="1:25" x14ac:dyDescent="0.2">
      <c r="A194" s="59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75" t="s">
        <v>12</v>
      </c>
      <c r="R194" s="76"/>
      <c r="S194" s="76"/>
      <c r="T194" s="76"/>
      <c r="U194" s="77" t="str">
        <f>"Σ: "&amp;SUM(C192:T192)+SUM('N Wieniecka&gt;Przemysłowa'!C186:S186)</f>
        <v>Σ: 2110</v>
      </c>
      <c r="V194" s="59"/>
      <c r="W194" s="59"/>
      <c r="X194" s="59"/>
      <c r="Y194" s="59"/>
    </row>
    <row r="195" spans="1:25" ht="15.75" thickBot="1" x14ac:dyDescent="0.25">
      <c r="A195" s="59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78" t="s">
        <v>13</v>
      </c>
      <c r="R195" s="79"/>
      <c r="S195" s="79"/>
      <c r="T195" s="79"/>
      <c r="U195" s="80" t="str">
        <f>"Σ: "&amp;SUM(C193:T193)+SUM('N Wieniecka&gt;Przemysłowa'!C187:S187)</f>
        <v>Σ: 2110</v>
      </c>
      <c r="V195" s="72"/>
      <c r="W195" s="59"/>
      <c r="X195" s="59"/>
      <c r="Y195" s="59"/>
    </row>
    <row r="196" spans="1:25" x14ac:dyDescent="0.2">
      <c r="A196" s="59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</row>
    <row r="197" spans="1:25" x14ac:dyDescent="0.2">
      <c r="A197" s="59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</row>
    <row r="198" spans="1:25" x14ac:dyDescent="0.2">
      <c r="A198" s="59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</row>
    <row r="199" spans="1:25" x14ac:dyDescent="0.2">
      <c r="A199" s="59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</row>
    <row r="200" spans="1:25" x14ac:dyDescent="0.2">
      <c r="A200" s="59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</row>
    <row r="201" spans="1:25" x14ac:dyDescent="0.2">
      <c r="A201" s="59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</row>
    <row r="202" spans="1:25" x14ac:dyDescent="0.2">
      <c r="A202" s="59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</row>
    <row r="203" spans="1:25" x14ac:dyDescent="0.2">
      <c r="A203" s="59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</row>
    <row r="204" spans="1:25" x14ac:dyDescent="0.2">
      <c r="A204" s="59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</row>
    <row r="205" spans="1:25" x14ac:dyDescent="0.2">
      <c r="A205" s="59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</row>
  </sheetData>
  <sheetProtection selectLockedCells="1" selectUnlockedCells="1"/>
  <mergeCells count="31">
    <mergeCell ref="A188:A190"/>
    <mergeCell ref="A152:A154"/>
    <mergeCell ref="A158:A160"/>
    <mergeCell ref="A164:A166"/>
    <mergeCell ref="A170:A172"/>
    <mergeCell ref="A176:A178"/>
    <mergeCell ref="A182:A184"/>
    <mergeCell ref="A146:A148"/>
    <mergeCell ref="A80:A82"/>
    <mergeCell ref="A86:A88"/>
    <mergeCell ref="A92:A94"/>
    <mergeCell ref="A98:A100"/>
    <mergeCell ref="A104:A106"/>
    <mergeCell ref="A110:A112"/>
    <mergeCell ref="A116:A118"/>
    <mergeCell ref="A122:A124"/>
    <mergeCell ref="A128:A130"/>
    <mergeCell ref="A134:A136"/>
    <mergeCell ref="A140:A142"/>
    <mergeCell ref="A74:A76"/>
    <mergeCell ref="A8:A10"/>
    <mergeCell ref="A14:A16"/>
    <mergeCell ref="A20:A22"/>
    <mergeCell ref="A26:A28"/>
    <mergeCell ref="A32:A34"/>
    <mergeCell ref="A38:A40"/>
    <mergeCell ref="A44:A46"/>
    <mergeCell ref="A50:A52"/>
    <mergeCell ref="A56:A58"/>
    <mergeCell ref="A62:A64"/>
    <mergeCell ref="A68:A70"/>
  </mergeCells>
  <conditionalFormatting sqref="U8:U191">
    <cfRule type="expression" dxfId="219" priority="220" stopIfTrue="1">
      <formula>AF8</formula>
    </cfRule>
  </conditionalFormatting>
  <conditionalFormatting sqref="C8:T8">
    <cfRule type="cellIs" dxfId="218" priority="219" stopIfTrue="1" operator="equal">
      <formula>$V8</formula>
    </cfRule>
  </conditionalFormatting>
  <conditionalFormatting sqref="U26:U29">
    <cfRule type="expression" dxfId="217" priority="218" stopIfTrue="1">
      <formula>AF26</formula>
    </cfRule>
  </conditionalFormatting>
  <conditionalFormatting sqref="U26:U29">
    <cfRule type="expression" dxfId="216" priority="217" stopIfTrue="1">
      <formula>AF26</formula>
    </cfRule>
  </conditionalFormatting>
  <conditionalFormatting sqref="U26:U29">
    <cfRule type="expression" dxfId="215" priority="216" stopIfTrue="1">
      <formula>AF26</formula>
    </cfRule>
  </conditionalFormatting>
  <conditionalFormatting sqref="U14:U17">
    <cfRule type="expression" dxfId="214" priority="215" stopIfTrue="1">
      <formula>AF14</formula>
    </cfRule>
  </conditionalFormatting>
  <conditionalFormatting sqref="U14:U17">
    <cfRule type="expression" dxfId="213" priority="214" stopIfTrue="1">
      <formula>AF14</formula>
    </cfRule>
  </conditionalFormatting>
  <conditionalFormatting sqref="U14:U17">
    <cfRule type="expression" dxfId="212" priority="213" stopIfTrue="1">
      <formula>AF14</formula>
    </cfRule>
  </conditionalFormatting>
  <conditionalFormatting sqref="U20:U23">
    <cfRule type="expression" dxfId="211" priority="212" stopIfTrue="1">
      <formula>AF20</formula>
    </cfRule>
  </conditionalFormatting>
  <conditionalFormatting sqref="U20:U23">
    <cfRule type="expression" dxfId="210" priority="211" stopIfTrue="1">
      <formula>AF20</formula>
    </cfRule>
  </conditionalFormatting>
  <conditionalFormatting sqref="U20:U23">
    <cfRule type="expression" dxfId="209" priority="210" stopIfTrue="1">
      <formula>AF20</formula>
    </cfRule>
  </conditionalFormatting>
  <conditionalFormatting sqref="U44:U47">
    <cfRule type="expression" dxfId="208" priority="209" stopIfTrue="1">
      <formula>AF44</formula>
    </cfRule>
  </conditionalFormatting>
  <conditionalFormatting sqref="U44:U47">
    <cfRule type="expression" dxfId="207" priority="208" stopIfTrue="1">
      <formula>AF44</formula>
    </cfRule>
  </conditionalFormatting>
  <conditionalFormatting sqref="U44:U47">
    <cfRule type="expression" dxfId="206" priority="207" stopIfTrue="1">
      <formula>AF44</formula>
    </cfRule>
  </conditionalFormatting>
  <conditionalFormatting sqref="U32:U35">
    <cfRule type="expression" dxfId="205" priority="206" stopIfTrue="1">
      <formula>AF32</formula>
    </cfRule>
  </conditionalFormatting>
  <conditionalFormatting sqref="U32:U35">
    <cfRule type="expression" dxfId="204" priority="205" stopIfTrue="1">
      <formula>AF32</formula>
    </cfRule>
  </conditionalFormatting>
  <conditionalFormatting sqref="U32:U35">
    <cfRule type="expression" dxfId="203" priority="204" stopIfTrue="1">
      <formula>AF32</formula>
    </cfRule>
  </conditionalFormatting>
  <conditionalFormatting sqref="U38:U41">
    <cfRule type="expression" dxfId="202" priority="203" stopIfTrue="1">
      <formula>AF38</formula>
    </cfRule>
  </conditionalFormatting>
  <conditionalFormatting sqref="U38:U41">
    <cfRule type="expression" dxfId="201" priority="202" stopIfTrue="1">
      <formula>AF38</formula>
    </cfRule>
  </conditionalFormatting>
  <conditionalFormatting sqref="U38:U41">
    <cfRule type="expression" dxfId="200" priority="201" stopIfTrue="1">
      <formula>AF38</formula>
    </cfRule>
  </conditionalFormatting>
  <conditionalFormatting sqref="U62:U65">
    <cfRule type="expression" dxfId="199" priority="200" stopIfTrue="1">
      <formula>AF62</formula>
    </cfRule>
  </conditionalFormatting>
  <conditionalFormatting sqref="U62:U65">
    <cfRule type="expression" dxfId="198" priority="199" stopIfTrue="1">
      <formula>AF62</formula>
    </cfRule>
  </conditionalFormatting>
  <conditionalFormatting sqref="U62:U65">
    <cfRule type="expression" dxfId="197" priority="198" stopIfTrue="1">
      <formula>AF62</formula>
    </cfRule>
  </conditionalFormatting>
  <conditionalFormatting sqref="U50:U53">
    <cfRule type="expression" dxfId="196" priority="197" stopIfTrue="1">
      <formula>AF50</formula>
    </cfRule>
  </conditionalFormatting>
  <conditionalFormatting sqref="U50:U53">
    <cfRule type="expression" dxfId="195" priority="196" stopIfTrue="1">
      <formula>AF50</formula>
    </cfRule>
  </conditionalFormatting>
  <conditionalFormatting sqref="U50:U53">
    <cfRule type="expression" dxfId="194" priority="195" stopIfTrue="1">
      <formula>AF50</formula>
    </cfRule>
  </conditionalFormatting>
  <conditionalFormatting sqref="U56:U59">
    <cfRule type="expression" dxfId="193" priority="194" stopIfTrue="1">
      <formula>AF56</formula>
    </cfRule>
  </conditionalFormatting>
  <conditionalFormatting sqref="U56:U59">
    <cfRule type="expression" dxfId="192" priority="193" stopIfTrue="1">
      <formula>AF56</formula>
    </cfRule>
  </conditionalFormatting>
  <conditionalFormatting sqref="U56:U59">
    <cfRule type="expression" dxfId="191" priority="192" stopIfTrue="1">
      <formula>AF56</formula>
    </cfRule>
  </conditionalFormatting>
  <conditionalFormatting sqref="U68:U71">
    <cfRule type="expression" dxfId="190" priority="191" stopIfTrue="1">
      <formula>AF68</formula>
    </cfRule>
  </conditionalFormatting>
  <conditionalFormatting sqref="U68:U71">
    <cfRule type="expression" dxfId="189" priority="190" stopIfTrue="1">
      <formula>AF68</formula>
    </cfRule>
  </conditionalFormatting>
  <conditionalFormatting sqref="U68:U71">
    <cfRule type="expression" dxfId="188" priority="189" stopIfTrue="1">
      <formula>AF68</formula>
    </cfRule>
  </conditionalFormatting>
  <conditionalFormatting sqref="C14:T14 C26:T26 C38:T38 C44:T44 C50:T50 C56:T56 C62:T62 C68:T68 C20:T20 C32:T32">
    <cfRule type="cellIs" dxfId="187" priority="188" stopIfTrue="1" operator="equal">
      <formula>$V14</formula>
    </cfRule>
  </conditionalFormatting>
  <conditionalFormatting sqref="U38:U41">
    <cfRule type="expression" dxfId="186" priority="187" stopIfTrue="1">
      <formula>AF38</formula>
    </cfRule>
  </conditionalFormatting>
  <conditionalFormatting sqref="U38:U41">
    <cfRule type="expression" dxfId="185" priority="186" stopIfTrue="1">
      <formula>AF38</formula>
    </cfRule>
  </conditionalFormatting>
  <conditionalFormatting sqref="U38:U41">
    <cfRule type="expression" dxfId="184" priority="185" stopIfTrue="1">
      <formula>AF38</formula>
    </cfRule>
  </conditionalFormatting>
  <conditionalFormatting sqref="U32:U35">
    <cfRule type="expression" dxfId="183" priority="184" stopIfTrue="1">
      <formula>AF32</formula>
    </cfRule>
  </conditionalFormatting>
  <conditionalFormatting sqref="U32:U35">
    <cfRule type="expression" dxfId="182" priority="183" stopIfTrue="1">
      <formula>AF32</formula>
    </cfRule>
  </conditionalFormatting>
  <conditionalFormatting sqref="U32:U35">
    <cfRule type="expression" dxfId="181" priority="182" stopIfTrue="1">
      <formula>AF32</formula>
    </cfRule>
  </conditionalFormatting>
  <conditionalFormatting sqref="U50:U53">
    <cfRule type="expression" dxfId="180" priority="181" stopIfTrue="1">
      <formula>AF50</formula>
    </cfRule>
  </conditionalFormatting>
  <conditionalFormatting sqref="U50:U53">
    <cfRule type="expression" dxfId="179" priority="180" stopIfTrue="1">
      <formula>AF50</formula>
    </cfRule>
  </conditionalFormatting>
  <conditionalFormatting sqref="U50:U53">
    <cfRule type="expression" dxfId="178" priority="179" stopIfTrue="1">
      <formula>AF50</formula>
    </cfRule>
  </conditionalFormatting>
  <conditionalFormatting sqref="U44:U47">
    <cfRule type="expression" dxfId="177" priority="178" stopIfTrue="1">
      <formula>AF44</formula>
    </cfRule>
  </conditionalFormatting>
  <conditionalFormatting sqref="U44:U47">
    <cfRule type="expression" dxfId="176" priority="177" stopIfTrue="1">
      <formula>AF44</formula>
    </cfRule>
  </conditionalFormatting>
  <conditionalFormatting sqref="U44:U47">
    <cfRule type="expression" dxfId="175" priority="176" stopIfTrue="1">
      <formula>AF44</formula>
    </cfRule>
  </conditionalFormatting>
  <conditionalFormatting sqref="U62:U65">
    <cfRule type="expression" dxfId="174" priority="175" stopIfTrue="1">
      <formula>AF62</formula>
    </cfRule>
  </conditionalFormatting>
  <conditionalFormatting sqref="U62:U65">
    <cfRule type="expression" dxfId="173" priority="174" stopIfTrue="1">
      <formula>AF62</formula>
    </cfRule>
  </conditionalFormatting>
  <conditionalFormatting sqref="U62:U65">
    <cfRule type="expression" dxfId="172" priority="173" stopIfTrue="1">
      <formula>AF62</formula>
    </cfRule>
  </conditionalFormatting>
  <conditionalFormatting sqref="U56:U59">
    <cfRule type="expression" dxfId="171" priority="172" stopIfTrue="1">
      <formula>AF56</formula>
    </cfRule>
  </conditionalFormatting>
  <conditionalFormatting sqref="U56:U59">
    <cfRule type="expression" dxfId="170" priority="171" stopIfTrue="1">
      <formula>AF56</formula>
    </cfRule>
  </conditionalFormatting>
  <conditionalFormatting sqref="U56:U59">
    <cfRule type="expression" dxfId="169" priority="170" stopIfTrue="1">
      <formula>AF56</formula>
    </cfRule>
  </conditionalFormatting>
  <conditionalFormatting sqref="U68:U71">
    <cfRule type="expression" dxfId="168" priority="169" stopIfTrue="1">
      <formula>AF68</formula>
    </cfRule>
  </conditionalFormatting>
  <conditionalFormatting sqref="U68:U71">
    <cfRule type="expression" dxfId="167" priority="168" stopIfTrue="1">
      <formula>AF68</formula>
    </cfRule>
  </conditionalFormatting>
  <conditionalFormatting sqref="U68:U71">
    <cfRule type="expression" dxfId="166" priority="167" stopIfTrue="1">
      <formula>AF68</formula>
    </cfRule>
  </conditionalFormatting>
  <conditionalFormatting sqref="U62:U65">
    <cfRule type="expression" dxfId="165" priority="166" stopIfTrue="1">
      <formula>AF62</formula>
    </cfRule>
  </conditionalFormatting>
  <conditionalFormatting sqref="U62:U65">
    <cfRule type="expression" dxfId="164" priority="165" stopIfTrue="1">
      <formula>AF62</formula>
    </cfRule>
  </conditionalFormatting>
  <conditionalFormatting sqref="U62:U65">
    <cfRule type="expression" dxfId="163" priority="164" stopIfTrue="1">
      <formula>AF62</formula>
    </cfRule>
  </conditionalFormatting>
  <conditionalFormatting sqref="U86:U89">
    <cfRule type="expression" dxfId="162" priority="163" stopIfTrue="1">
      <formula>AF86</formula>
    </cfRule>
  </conditionalFormatting>
  <conditionalFormatting sqref="U86:U89">
    <cfRule type="expression" dxfId="161" priority="162" stopIfTrue="1">
      <formula>AF86</formula>
    </cfRule>
  </conditionalFormatting>
  <conditionalFormatting sqref="U86:U89">
    <cfRule type="expression" dxfId="160" priority="161" stopIfTrue="1">
      <formula>AF86</formula>
    </cfRule>
  </conditionalFormatting>
  <conditionalFormatting sqref="U74:U77">
    <cfRule type="expression" dxfId="159" priority="160" stopIfTrue="1">
      <formula>AF74</formula>
    </cfRule>
  </conditionalFormatting>
  <conditionalFormatting sqref="U74:U77">
    <cfRule type="expression" dxfId="158" priority="159" stopIfTrue="1">
      <formula>AF74</formula>
    </cfRule>
  </conditionalFormatting>
  <conditionalFormatting sqref="U74:U77">
    <cfRule type="expression" dxfId="157" priority="158" stopIfTrue="1">
      <formula>AF74</formula>
    </cfRule>
  </conditionalFormatting>
  <conditionalFormatting sqref="U80:U83">
    <cfRule type="expression" dxfId="156" priority="157" stopIfTrue="1">
      <formula>AF80</formula>
    </cfRule>
  </conditionalFormatting>
  <conditionalFormatting sqref="U80:U83">
    <cfRule type="expression" dxfId="155" priority="156" stopIfTrue="1">
      <formula>AF80</formula>
    </cfRule>
  </conditionalFormatting>
  <conditionalFormatting sqref="U80:U83">
    <cfRule type="expression" dxfId="154" priority="155" stopIfTrue="1">
      <formula>AF80</formula>
    </cfRule>
  </conditionalFormatting>
  <conditionalFormatting sqref="U104:U107">
    <cfRule type="expression" dxfId="153" priority="154" stopIfTrue="1">
      <formula>AF104</formula>
    </cfRule>
  </conditionalFormatting>
  <conditionalFormatting sqref="U104:U107">
    <cfRule type="expression" dxfId="152" priority="153" stopIfTrue="1">
      <formula>AF104</formula>
    </cfRule>
  </conditionalFormatting>
  <conditionalFormatting sqref="U104:U107">
    <cfRule type="expression" dxfId="151" priority="152" stopIfTrue="1">
      <formula>AF104</formula>
    </cfRule>
  </conditionalFormatting>
  <conditionalFormatting sqref="U92:U95">
    <cfRule type="expression" dxfId="150" priority="151" stopIfTrue="1">
      <formula>AF92</formula>
    </cfRule>
  </conditionalFormatting>
  <conditionalFormatting sqref="U92:U95">
    <cfRule type="expression" dxfId="149" priority="150" stopIfTrue="1">
      <formula>AF92</formula>
    </cfRule>
  </conditionalFormatting>
  <conditionalFormatting sqref="U92:U95">
    <cfRule type="expression" dxfId="148" priority="149" stopIfTrue="1">
      <formula>AF92</formula>
    </cfRule>
  </conditionalFormatting>
  <conditionalFormatting sqref="U98:U101">
    <cfRule type="expression" dxfId="147" priority="148" stopIfTrue="1">
      <formula>AF98</formula>
    </cfRule>
  </conditionalFormatting>
  <conditionalFormatting sqref="U98:U101">
    <cfRule type="expression" dxfId="146" priority="147" stopIfTrue="1">
      <formula>AF98</formula>
    </cfRule>
  </conditionalFormatting>
  <conditionalFormatting sqref="U98:U101">
    <cfRule type="expression" dxfId="145" priority="146" stopIfTrue="1">
      <formula>AF98</formula>
    </cfRule>
  </conditionalFormatting>
  <conditionalFormatting sqref="U122:U125">
    <cfRule type="expression" dxfId="144" priority="145" stopIfTrue="1">
      <formula>AF122</formula>
    </cfRule>
  </conditionalFormatting>
  <conditionalFormatting sqref="U122:U125">
    <cfRule type="expression" dxfId="143" priority="144" stopIfTrue="1">
      <formula>AF122</formula>
    </cfRule>
  </conditionalFormatting>
  <conditionalFormatting sqref="U122:U125">
    <cfRule type="expression" dxfId="142" priority="143" stopIfTrue="1">
      <formula>AF122</formula>
    </cfRule>
  </conditionalFormatting>
  <conditionalFormatting sqref="U110:U113">
    <cfRule type="expression" dxfId="141" priority="142" stopIfTrue="1">
      <formula>AF110</formula>
    </cfRule>
  </conditionalFormatting>
  <conditionalFormatting sqref="U110:U113">
    <cfRule type="expression" dxfId="140" priority="141" stopIfTrue="1">
      <formula>AF110</formula>
    </cfRule>
  </conditionalFormatting>
  <conditionalFormatting sqref="U110:U113">
    <cfRule type="expression" dxfId="139" priority="140" stopIfTrue="1">
      <formula>AF110</formula>
    </cfRule>
  </conditionalFormatting>
  <conditionalFormatting sqref="U116:U119">
    <cfRule type="expression" dxfId="138" priority="139" stopIfTrue="1">
      <formula>AF116</formula>
    </cfRule>
  </conditionalFormatting>
  <conditionalFormatting sqref="U116:U119">
    <cfRule type="expression" dxfId="137" priority="138" stopIfTrue="1">
      <formula>AF116</formula>
    </cfRule>
  </conditionalFormatting>
  <conditionalFormatting sqref="U116:U119">
    <cfRule type="expression" dxfId="136" priority="137" stopIfTrue="1">
      <formula>AF116</formula>
    </cfRule>
  </conditionalFormatting>
  <conditionalFormatting sqref="U128:U131">
    <cfRule type="expression" dxfId="135" priority="136" stopIfTrue="1">
      <formula>AF128</formula>
    </cfRule>
  </conditionalFormatting>
  <conditionalFormatting sqref="U128:U131">
    <cfRule type="expression" dxfId="134" priority="135" stopIfTrue="1">
      <formula>AF128</formula>
    </cfRule>
  </conditionalFormatting>
  <conditionalFormatting sqref="U128:U131">
    <cfRule type="expression" dxfId="133" priority="134" stopIfTrue="1">
      <formula>AF128</formula>
    </cfRule>
  </conditionalFormatting>
  <conditionalFormatting sqref="C74:T74 C80:T80 C86:T86 C92:T92 C104:T104 C110:T110 C116:T116 C122:T122 C128:T128 C98:T98">
    <cfRule type="cellIs" dxfId="132" priority="133" stopIfTrue="1" operator="equal">
      <formula>$V74</formula>
    </cfRule>
  </conditionalFormatting>
  <conditionalFormatting sqref="U98:U101">
    <cfRule type="expression" dxfId="131" priority="132" stopIfTrue="1">
      <formula>AF98</formula>
    </cfRule>
  </conditionalFormatting>
  <conditionalFormatting sqref="U98:U101">
    <cfRule type="expression" dxfId="130" priority="131" stopIfTrue="1">
      <formula>AF98</formula>
    </cfRule>
  </conditionalFormatting>
  <conditionalFormatting sqref="U98:U101">
    <cfRule type="expression" dxfId="129" priority="130" stopIfTrue="1">
      <formula>AF98</formula>
    </cfRule>
  </conditionalFormatting>
  <conditionalFormatting sqref="U92:U95">
    <cfRule type="expression" dxfId="128" priority="129" stopIfTrue="1">
      <formula>AF92</formula>
    </cfRule>
  </conditionalFormatting>
  <conditionalFormatting sqref="U92:U95">
    <cfRule type="expression" dxfId="127" priority="128" stopIfTrue="1">
      <formula>AF92</formula>
    </cfRule>
  </conditionalFormatting>
  <conditionalFormatting sqref="U92:U95">
    <cfRule type="expression" dxfId="126" priority="127" stopIfTrue="1">
      <formula>AF92</formula>
    </cfRule>
  </conditionalFormatting>
  <conditionalFormatting sqref="U110:U113">
    <cfRule type="expression" dxfId="125" priority="126" stopIfTrue="1">
      <formula>AF110</formula>
    </cfRule>
  </conditionalFormatting>
  <conditionalFormatting sqref="U110:U113">
    <cfRule type="expression" dxfId="124" priority="125" stopIfTrue="1">
      <formula>AF110</formula>
    </cfRule>
  </conditionalFormatting>
  <conditionalFormatting sqref="U110:U113">
    <cfRule type="expression" dxfId="123" priority="124" stopIfTrue="1">
      <formula>AF110</formula>
    </cfRule>
  </conditionalFormatting>
  <conditionalFormatting sqref="U104:U107">
    <cfRule type="expression" dxfId="122" priority="123" stopIfTrue="1">
      <formula>AF104</formula>
    </cfRule>
  </conditionalFormatting>
  <conditionalFormatting sqref="U104:U107">
    <cfRule type="expression" dxfId="121" priority="122" stopIfTrue="1">
      <formula>AF104</formula>
    </cfRule>
  </conditionalFormatting>
  <conditionalFormatting sqref="U104:U107">
    <cfRule type="expression" dxfId="120" priority="121" stopIfTrue="1">
      <formula>AF104</formula>
    </cfRule>
  </conditionalFormatting>
  <conditionalFormatting sqref="U122:U125">
    <cfRule type="expression" dxfId="119" priority="120" stopIfTrue="1">
      <formula>AF122</formula>
    </cfRule>
  </conditionalFormatting>
  <conditionalFormatting sqref="U122:U125">
    <cfRule type="expression" dxfId="118" priority="119" stopIfTrue="1">
      <formula>AF122</formula>
    </cfRule>
  </conditionalFormatting>
  <conditionalFormatting sqref="U122:U125">
    <cfRule type="expression" dxfId="117" priority="118" stopIfTrue="1">
      <formula>AF122</formula>
    </cfRule>
  </conditionalFormatting>
  <conditionalFormatting sqref="U116:U119">
    <cfRule type="expression" dxfId="116" priority="117" stopIfTrue="1">
      <formula>AF116</formula>
    </cfRule>
  </conditionalFormatting>
  <conditionalFormatting sqref="U116:U119">
    <cfRule type="expression" dxfId="115" priority="116" stopIfTrue="1">
      <formula>AF116</formula>
    </cfRule>
  </conditionalFormatting>
  <conditionalFormatting sqref="U116:U119">
    <cfRule type="expression" dxfId="114" priority="115" stopIfTrue="1">
      <formula>AF116</formula>
    </cfRule>
  </conditionalFormatting>
  <conditionalFormatting sqref="U128:U131">
    <cfRule type="expression" dxfId="113" priority="114" stopIfTrue="1">
      <formula>AF128</formula>
    </cfRule>
  </conditionalFormatting>
  <conditionalFormatting sqref="U128:U131">
    <cfRule type="expression" dxfId="112" priority="113" stopIfTrue="1">
      <formula>AF128</formula>
    </cfRule>
  </conditionalFormatting>
  <conditionalFormatting sqref="U128:U131">
    <cfRule type="expression" dxfId="111" priority="112" stopIfTrue="1">
      <formula>AF128</formula>
    </cfRule>
  </conditionalFormatting>
  <conditionalFormatting sqref="U122:U125">
    <cfRule type="expression" dxfId="110" priority="111" stopIfTrue="1">
      <formula>AF122</formula>
    </cfRule>
  </conditionalFormatting>
  <conditionalFormatting sqref="U122:U125">
    <cfRule type="expression" dxfId="109" priority="110" stopIfTrue="1">
      <formula>AF122</formula>
    </cfRule>
  </conditionalFormatting>
  <conditionalFormatting sqref="U122:U125">
    <cfRule type="expression" dxfId="108" priority="109" stopIfTrue="1">
      <formula>AF122</formula>
    </cfRule>
  </conditionalFormatting>
  <conditionalFormatting sqref="U146:U149">
    <cfRule type="expression" dxfId="107" priority="108" stopIfTrue="1">
      <formula>AF146</formula>
    </cfRule>
  </conditionalFormatting>
  <conditionalFormatting sqref="U146:U149">
    <cfRule type="expression" dxfId="106" priority="107" stopIfTrue="1">
      <formula>AF146</formula>
    </cfRule>
  </conditionalFormatting>
  <conditionalFormatting sqref="U146:U149">
    <cfRule type="expression" dxfId="105" priority="106" stopIfTrue="1">
      <formula>AF146</formula>
    </cfRule>
  </conditionalFormatting>
  <conditionalFormatting sqref="U134:U137">
    <cfRule type="expression" dxfId="104" priority="105" stopIfTrue="1">
      <formula>AF134</formula>
    </cfRule>
  </conditionalFormatting>
  <conditionalFormatting sqref="U134:U137">
    <cfRule type="expression" dxfId="103" priority="104" stopIfTrue="1">
      <formula>AF134</formula>
    </cfRule>
  </conditionalFormatting>
  <conditionalFormatting sqref="U134:U137">
    <cfRule type="expression" dxfId="102" priority="103" stopIfTrue="1">
      <formula>AF134</formula>
    </cfRule>
  </conditionalFormatting>
  <conditionalFormatting sqref="U140:U143">
    <cfRule type="expression" dxfId="101" priority="102" stopIfTrue="1">
      <formula>AF140</formula>
    </cfRule>
  </conditionalFormatting>
  <conditionalFormatting sqref="U140:U143">
    <cfRule type="expression" dxfId="100" priority="101" stopIfTrue="1">
      <formula>AF140</formula>
    </cfRule>
  </conditionalFormatting>
  <conditionalFormatting sqref="U140:U143">
    <cfRule type="expression" dxfId="99" priority="100" stopIfTrue="1">
      <formula>AF140</formula>
    </cfRule>
  </conditionalFormatting>
  <conditionalFormatting sqref="U164:U167">
    <cfRule type="expression" dxfId="98" priority="99" stopIfTrue="1">
      <formula>AF164</formula>
    </cfRule>
  </conditionalFormatting>
  <conditionalFormatting sqref="U164:U167">
    <cfRule type="expression" dxfId="97" priority="98" stopIfTrue="1">
      <formula>AF164</formula>
    </cfRule>
  </conditionalFormatting>
  <conditionalFormatting sqref="U164:U167">
    <cfRule type="expression" dxfId="96" priority="97" stopIfTrue="1">
      <formula>AF164</formula>
    </cfRule>
  </conditionalFormatting>
  <conditionalFormatting sqref="U152:U155">
    <cfRule type="expression" dxfId="95" priority="96" stopIfTrue="1">
      <formula>AF152</formula>
    </cfRule>
  </conditionalFormatting>
  <conditionalFormatting sqref="U152:U155">
    <cfRule type="expression" dxfId="94" priority="95" stopIfTrue="1">
      <formula>AF152</formula>
    </cfRule>
  </conditionalFormatting>
  <conditionalFormatting sqref="U152:U155">
    <cfRule type="expression" dxfId="93" priority="94" stopIfTrue="1">
      <formula>AF152</formula>
    </cfRule>
  </conditionalFormatting>
  <conditionalFormatting sqref="U158:U161">
    <cfRule type="expression" dxfId="92" priority="93" stopIfTrue="1">
      <formula>AF158</formula>
    </cfRule>
  </conditionalFormatting>
  <conditionalFormatting sqref="U158:U161">
    <cfRule type="expression" dxfId="91" priority="92" stopIfTrue="1">
      <formula>AF158</formula>
    </cfRule>
  </conditionalFormatting>
  <conditionalFormatting sqref="U158:U161">
    <cfRule type="expression" dxfId="90" priority="91" stopIfTrue="1">
      <formula>AF158</formula>
    </cfRule>
  </conditionalFormatting>
  <conditionalFormatting sqref="U182:U185">
    <cfRule type="expression" dxfId="89" priority="90" stopIfTrue="1">
      <formula>AF182</formula>
    </cfRule>
  </conditionalFormatting>
  <conditionalFormatting sqref="U182:U185">
    <cfRule type="expression" dxfId="88" priority="89" stopIfTrue="1">
      <formula>AF182</formula>
    </cfRule>
  </conditionalFormatting>
  <conditionalFormatting sqref="U182:U185">
    <cfRule type="expression" dxfId="87" priority="88" stopIfTrue="1">
      <formula>AF182</formula>
    </cfRule>
  </conditionalFormatting>
  <conditionalFormatting sqref="U170:U173">
    <cfRule type="expression" dxfId="86" priority="87" stopIfTrue="1">
      <formula>AF170</formula>
    </cfRule>
  </conditionalFormatting>
  <conditionalFormatting sqref="U170:U173">
    <cfRule type="expression" dxfId="85" priority="86" stopIfTrue="1">
      <formula>AF170</formula>
    </cfRule>
  </conditionalFormatting>
  <conditionalFormatting sqref="U170:U173">
    <cfRule type="expression" dxfId="84" priority="85" stopIfTrue="1">
      <formula>AF170</formula>
    </cfRule>
  </conditionalFormatting>
  <conditionalFormatting sqref="U176:U179">
    <cfRule type="expression" dxfId="83" priority="84" stopIfTrue="1">
      <formula>AF176</formula>
    </cfRule>
  </conditionalFormatting>
  <conditionalFormatting sqref="U176:U179">
    <cfRule type="expression" dxfId="82" priority="83" stopIfTrue="1">
      <formula>AF176</formula>
    </cfRule>
  </conditionalFormatting>
  <conditionalFormatting sqref="U176:U179">
    <cfRule type="expression" dxfId="81" priority="82" stopIfTrue="1">
      <formula>AF176</formula>
    </cfRule>
  </conditionalFormatting>
  <conditionalFormatting sqref="U188:U191">
    <cfRule type="expression" dxfId="80" priority="81" stopIfTrue="1">
      <formula>AF188</formula>
    </cfRule>
  </conditionalFormatting>
  <conditionalFormatting sqref="U188:U191">
    <cfRule type="expression" dxfId="79" priority="80" stopIfTrue="1">
      <formula>AF188</formula>
    </cfRule>
  </conditionalFormatting>
  <conditionalFormatting sqref="U188:U191">
    <cfRule type="expression" dxfId="78" priority="79" stopIfTrue="1">
      <formula>AF188</formula>
    </cfRule>
  </conditionalFormatting>
  <conditionalFormatting sqref="C134:T134 C140:T140 C146:T146 C152:T152 C158:T158 C164:T164 C170:T170 C176:T176 C182:T182 C188:T188">
    <cfRule type="cellIs" dxfId="77" priority="78" stopIfTrue="1" operator="equal">
      <formula>$V134</formula>
    </cfRule>
  </conditionalFormatting>
  <conditionalFormatting sqref="U158:U161">
    <cfRule type="expression" dxfId="76" priority="77" stopIfTrue="1">
      <formula>AF158</formula>
    </cfRule>
  </conditionalFormatting>
  <conditionalFormatting sqref="U158:U161">
    <cfRule type="expression" dxfId="75" priority="76" stopIfTrue="1">
      <formula>AF158</formula>
    </cfRule>
  </conditionalFormatting>
  <conditionalFormatting sqref="U158:U161">
    <cfRule type="expression" dxfId="74" priority="75" stopIfTrue="1">
      <formula>AF158</formula>
    </cfRule>
  </conditionalFormatting>
  <conditionalFormatting sqref="U152:U155">
    <cfRule type="expression" dxfId="73" priority="74" stopIfTrue="1">
      <formula>AF152</formula>
    </cfRule>
  </conditionalFormatting>
  <conditionalFormatting sqref="U152:U155">
    <cfRule type="expression" dxfId="72" priority="73" stopIfTrue="1">
      <formula>AF152</formula>
    </cfRule>
  </conditionalFormatting>
  <conditionalFormatting sqref="U152:U155">
    <cfRule type="expression" dxfId="71" priority="72" stopIfTrue="1">
      <formula>AF152</formula>
    </cfRule>
  </conditionalFormatting>
  <conditionalFormatting sqref="U170:U173">
    <cfRule type="expression" dxfId="70" priority="71" stopIfTrue="1">
      <formula>AF170</formula>
    </cfRule>
  </conditionalFormatting>
  <conditionalFormatting sqref="U170:U173">
    <cfRule type="expression" dxfId="69" priority="70" stopIfTrue="1">
      <formula>AF170</formula>
    </cfRule>
  </conditionalFormatting>
  <conditionalFormatting sqref="U170:U173">
    <cfRule type="expression" dxfId="68" priority="69" stopIfTrue="1">
      <formula>AF170</formula>
    </cfRule>
  </conditionalFormatting>
  <conditionalFormatting sqref="U164:U167">
    <cfRule type="expression" dxfId="67" priority="68" stopIfTrue="1">
      <formula>AF164</formula>
    </cfRule>
  </conditionalFormatting>
  <conditionalFormatting sqref="U164:U167">
    <cfRule type="expression" dxfId="66" priority="67" stopIfTrue="1">
      <formula>AF164</formula>
    </cfRule>
  </conditionalFormatting>
  <conditionalFormatting sqref="U164:U167">
    <cfRule type="expression" dxfId="65" priority="66" stopIfTrue="1">
      <formula>AF164</formula>
    </cfRule>
  </conditionalFormatting>
  <conditionalFormatting sqref="U182:U185">
    <cfRule type="expression" dxfId="64" priority="65" stopIfTrue="1">
      <formula>AF182</formula>
    </cfRule>
  </conditionalFormatting>
  <conditionalFormatting sqref="U182:U185">
    <cfRule type="expression" dxfId="63" priority="64" stopIfTrue="1">
      <formula>AF182</formula>
    </cfRule>
  </conditionalFormatting>
  <conditionalFormatting sqref="U182:U185">
    <cfRule type="expression" dxfId="62" priority="63" stopIfTrue="1">
      <formula>AF182</formula>
    </cfRule>
  </conditionalFormatting>
  <conditionalFormatting sqref="U176:U179">
    <cfRule type="expression" dxfId="61" priority="62" stopIfTrue="1">
      <formula>AF176</formula>
    </cfRule>
  </conditionalFormatting>
  <conditionalFormatting sqref="U176:U179">
    <cfRule type="expression" dxfId="60" priority="61" stopIfTrue="1">
      <formula>AF176</formula>
    </cfRule>
  </conditionalFormatting>
  <conditionalFormatting sqref="U176:U179">
    <cfRule type="expression" dxfId="59" priority="60" stopIfTrue="1">
      <formula>AF176</formula>
    </cfRule>
  </conditionalFormatting>
  <conditionalFormatting sqref="U188:U191">
    <cfRule type="expression" dxfId="58" priority="59" stopIfTrue="1">
      <formula>AF188</formula>
    </cfRule>
  </conditionalFormatting>
  <conditionalFormatting sqref="U188:U191">
    <cfRule type="expression" dxfId="57" priority="58" stopIfTrue="1">
      <formula>AF188</formula>
    </cfRule>
  </conditionalFormatting>
  <conditionalFormatting sqref="U188:U191">
    <cfRule type="expression" dxfId="56" priority="57" stopIfTrue="1">
      <formula>AF188</formula>
    </cfRule>
  </conditionalFormatting>
  <conditionalFormatting sqref="U182:U185">
    <cfRule type="expression" dxfId="55" priority="56" stopIfTrue="1">
      <formula>AF182</formula>
    </cfRule>
  </conditionalFormatting>
  <conditionalFormatting sqref="U182:U185">
    <cfRule type="expression" dxfId="54" priority="55" stopIfTrue="1">
      <formula>AF182</formula>
    </cfRule>
  </conditionalFormatting>
  <conditionalFormatting sqref="U182:U185">
    <cfRule type="expression" dxfId="53" priority="54" stopIfTrue="1">
      <formula>AF182</formula>
    </cfRule>
  </conditionalFormatting>
  <conditionalFormatting sqref="C8:G8">
    <cfRule type="cellIs" dxfId="52" priority="53" stopIfTrue="1" operator="equal">
      <formula>$V8</formula>
    </cfRule>
  </conditionalFormatting>
  <conditionalFormatting sqref="C20:G20">
    <cfRule type="cellIs" dxfId="51" priority="52" stopIfTrue="1" operator="equal">
      <formula>$V20</formula>
    </cfRule>
  </conditionalFormatting>
  <conditionalFormatting sqref="C32:G32">
    <cfRule type="cellIs" dxfId="50" priority="51" stopIfTrue="1" operator="equal">
      <formula>$V32</formula>
    </cfRule>
  </conditionalFormatting>
  <conditionalFormatting sqref="C38:G38">
    <cfRule type="cellIs" dxfId="49" priority="50" stopIfTrue="1" operator="equal">
      <formula>$V38</formula>
    </cfRule>
  </conditionalFormatting>
  <conditionalFormatting sqref="C44:G44">
    <cfRule type="cellIs" dxfId="48" priority="49" stopIfTrue="1" operator="equal">
      <formula>$V44</formula>
    </cfRule>
  </conditionalFormatting>
  <conditionalFormatting sqref="C50:G50">
    <cfRule type="cellIs" dxfId="47" priority="48" stopIfTrue="1" operator="equal">
      <formula>$V50</formula>
    </cfRule>
  </conditionalFormatting>
  <conditionalFormatting sqref="C56:G56">
    <cfRule type="cellIs" dxfId="46" priority="47" stopIfTrue="1" operator="equal">
      <formula>$V56</formula>
    </cfRule>
  </conditionalFormatting>
  <conditionalFormatting sqref="C62:G62">
    <cfRule type="cellIs" dxfId="45" priority="46" stopIfTrue="1" operator="equal">
      <formula>$V62</formula>
    </cfRule>
  </conditionalFormatting>
  <conditionalFormatting sqref="C68:G68">
    <cfRule type="cellIs" dxfId="44" priority="45" stopIfTrue="1" operator="equal">
      <formula>$V68</formula>
    </cfRule>
  </conditionalFormatting>
  <conditionalFormatting sqref="C74:G74">
    <cfRule type="cellIs" dxfId="43" priority="44" stopIfTrue="1" operator="equal">
      <formula>$V74</formula>
    </cfRule>
  </conditionalFormatting>
  <conditionalFormatting sqref="C80:G80">
    <cfRule type="cellIs" dxfId="42" priority="43" stopIfTrue="1" operator="equal">
      <formula>$V80</formula>
    </cfRule>
  </conditionalFormatting>
  <conditionalFormatting sqref="C86:G86">
    <cfRule type="cellIs" dxfId="41" priority="42" stopIfTrue="1" operator="equal">
      <formula>$V86</formula>
    </cfRule>
  </conditionalFormatting>
  <conditionalFormatting sqref="C92:G92">
    <cfRule type="cellIs" dxfId="40" priority="41" stopIfTrue="1" operator="equal">
      <formula>$V92</formula>
    </cfRule>
  </conditionalFormatting>
  <conditionalFormatting sqref="C104:G104">
    <cfRule type="cellIs" dxfId="39" priority="40" stopIfTrue="1" operator="equal">
      <formula>$V104</formula>
    </cfRule>
  </conditionalFormatting>
  <conditionalFormatting sqref="C116:G116">
    <cfRule type="cellIs" dxfId="38" priority="39" stopIfTrue="1" operator="equal">
      <formula>$V116</formula>
    </cfRule>
  </conditionalFormatting>
  <conditionalFormatting sqref="C122:G122">
    <cfRule type="cellIs" dxfId="37" priority="38" stopIfTrue="1" operator="equal">
      <formula>$V122</formula>
    </cfRule>
  </conditionalFormatting>
  <conditionalFormatting sqref="C128:G128">
    <cfRule type="cellIs" dxfId="36" priority="37" stopIfTrue="1" operator="equal">
      <formula>$V128</formula>
    </cfRule>
  </conditionalFormatting>
  <conditionalFormatting sqref="C134:G134">
    <cfRule type="cellIs" dxfId="35" priority="36" stopIfTrue="1" operator="equal">
      <formula>$V134</formula>
    </cfRule>
  </conditionalFormatting>
  <conditionalFormatting sqref="C140:G140">
    <cfRule type="cellIs" dxfId="34" priority="35" stopIfTrue="1" operator="equal">
      <formula>$V140</formula>
    </cfRule>
  </conditionalFormatting>
  <conditionalFormatting sqref="C146:G146">
    <cfRule type="cellIs" dxfId="33" priority="34" stopIfTrue="1" operator="equal">
      <formula>$V146</formula>
    </cfRule>
  </conditionalFormatting>
  <conditionalFormatting sqref="C152:G152">
    <cfRule type="cellIs" dxfId="32" priority="33" stopIfTrue="1" operator="equal">
      <formula>$V152</formula>
    </cfRule>
  </conditionalFormatting>
  <conditionalFormatting sqref="C158:G158">
    <cfRule type="cellIs" dxfId="31" priority="32" stopIfTrue="1" operator="equal">
      <formula>$V158</formula>
    </cfRule>
  </conditionalFormatting>
  <conditionalFormatting sqref="C164:G164">
    <cfRule type="cellIs" dxfId="30" priority="31" stopIfTrue="1" operator="equal">
      <formula>$V164</formula>
    </cfRule>
  </conditionalFormatting>
  <conditionalFormatting sqref="C170:G170">
    <cfRule type="cellIs" dxfId="29" priority="30" stopIfTrue="1" operator="equal">
      <formula>$V170</formula>
    </cfRule>
  </conditionalFormatting>
  <conditionalFormatting sqref="C176:G176">
    <cfRule type="cellIs" dxfId="28" priority="29" stopIfTrue="1" operator="equal">
      <formula>$V176</formula>
    </cfRule>
  </conditionalFormatting>
  <conditionalFormatting sqref="C188:G188">
    <cfRule type="cellIs" dxfId="27" priority="28" stopIfTrue="1" operator="equal">
      <formula>$V188</formula>
    </cfRule>
  </conditionalFormatting>
  <conditionalFormatting sqref="G14:I14">
    <cfRule type="cellIs" dxfId="26" priority="27" stopIfTrue="1" operator="equal">
      <formula>$V14</formula>
    </cfRule>
  </conditionalFormatting>
  <conditionalFormatting sqref="G26:I26">
    <cfRule type="cellIs" dxfId="25" priority="26" stopIfTrue="1" operator="equal">
      <formula>$V26</formula>
    </cfRule>
  </conditionalFormatting>
  <conditionalFormatting sqref="G98:I98">
    <cfRule type="cellIs" dxfId="24" priority="25" stopIfTrue="1" operator="equal">
      <formula>$V98</formula>
    </cfRule>
  </conditionalFormatting>
  <conditionalFormatting sqref="G110:I110">
    <cfRule type="cellIs" dxfId="23" priority="24" stopIfTrue="1" operator="equal">
      <formula>$V110</formula>
    </cfRule>
  </conditionalFormatting>
  <conditionalFormatting sqref="G182:I182">
    <cfRule type="cellIs" dxfId="22" priority="23" stopIfTrue="1" operator="equal">
      <formula>$V182</formula>
    </cfRule>
  </conditionalFormatting>
  <conditionalFormatting sqref="K8:L8">
    <cfRule type="cellIs" dxfId="21" priority="22" stopIfTrue="1" operator="equal">
      <formula>$V8</formula>
    </cfRule>
  </conditionalFormatting>
  <conditionalFormatting sqref="K14:L14">
    <cfRule type="cellIs" dxfId="20" priority="21" stopIfTrue="1" operator="equal">
      <formula>$V14</formula>
    </cfRule>
  </conditionalFormatting>
  <conditionalFormatting sqref="K20:L20">
    <cfRule type="cellIs" dxfId="19" priority="20" stopIfTrue="1" operator="equal">
      <formula>$V20</formula>
    </cfRule>
  </conditionalFormatting>
  <conditionalFormatting sqref="K26:L26">
    <cfRule type="cellIs" dxfId="18" priority="19" stopIfTrue="1" operator="equal">
      <formula>$V26</formula>
    </cfRule>
  </conditionalFormatting>
  <conditionalFormatting sqref="K32:L32">
    <cfRule type="cellIs" dxfId="17" priority="18" stopIfTrue="1" operator="equal">
      <formula>$V32</formula>
    </cfRule>
  </conditionalFormatting>
  <conditionalFormatting sqref="K38:L38">
    <cfRule type="cellIs" dxfId="16" priority="17" stopIfTrue="1" operator="equal">
      <formula>$V38</formula>
    </cfRule>
  </conditionalFormatting>
  <conditionalFormatting sqref="K98:L98">
    <cfRule type="cellIs" dxfId="15" priority="16" stopIfTrue="1" operator="equal">
      <formula>$V98</formula>
    </cfRule>
  </conditionalFormatting>
  <conditionalFormatting sqref="K176:L176">
    <cfRule type="cellIs" dxfId="14" priority="15" stopIfTrue="1" operator="equal">
      <formula>$V176</formula>
    </cfRule>
  </conditionalFormatting>
  <conditionalFormatting sqref="K182:L182">
    <cfRule type="cellIs" dxfId="13" priority="14" stopIfTrue="1" operator="equal">
      <formula>$V182</formula>
    </cfRule>
  </conditionalFormatting>
  <conditionalFormatting sqref="K188:L188">
    <cfRule type="cellIs" dxfId="12" priority="13" stopIfTrue="1" operator="equal">
      <formula>$V188</formula>
    </cfRule>
  </conditionalFormatting>
  <conditionalFormatting sqref="G38:I38">
    <cfRule type="cellIs" dxfId="11" priority="12" stopIfTrue="1" operator="equal">
      <formula>$V38</formula>
    </cfRule>
  </conditionalFormatting>
  <conditionalFormatting sqref="G44:I44">
    <cfRule type="cellIs" dxfId="10" priority="11" stopIfTrue="1" operator="equal">
      <formula>$V44</formula>
    </cfRule>
  </conditionalFormatting>
  <conditionalFormatting sqref="G50:I50">
    <cfRule type="cellIs" dxfId="9" priority="10" stopIfTrue="1" operator="equal">
      <formula>$V50</formula>
    </cfRule>
  </conditionalFormatting>
  <conditionalFormatting sqref="G56:I56">
    <cfRule type="cellIs" dxfId="8" priority="9" stopIfTrue="1" operator="equal">
      <formula>$V56</formula>
    </cfRule>
  </conditionalFormatting>
  <conditionalFormatting sqref="G62:I62">
    <cfRule type="cellIs" dxfId="7" priority="8" stopIfTrue="1" operator="equal">
      <formula>$V62</formula>
    </cfRule>
  </conditionalFormatting>
  <conditionalFormatting sqref="G68:I68">
    <cfRule type="cellIs" dxfId="6" priority="7" stopIfTrue="1" operator="equal">
      <formula>$V68</formula>
    </cfRule>
  </conditionalFormatting>
  <conditionalFormatting sqref="C74:I74">
    <cfRule type="cellIs" dxfId="5" priority="6" stopIfTrue="1" operator="equal">
      <formula>$V74</formula>
    </cfRule>
  </conditionalFormatting>
  <conditionalFormatting sqref="G74:I74">
    <cfRule type="cellIs" dxfId="4" priority="5" stopIfTrue="1" operator="equal">
      <formula>$V74</formula>
    </cfRule>
  </conditionalFormatting>
  <conditionalFormatting sqref="C80:I80">
    <cfRule type="cellIs" dxfId="3" priority="4" stopIfTrue="1" operator="equal">
      <formula>$V80</formula>
    </cfRule>
  </conditionalFormatting>
  <conditionalFormatting sqref="G80:I80">
    <cfRule type="cellIs" dxfId="2" priority="3" stopIfTrue="1" operator="equal">
      <formula>$V80</formula>
    </cfRule>
  </conditionalFormatting>
  <conditionalFormatting sqref="C86:I86">
    <cfRule type="cellIs" dxfId="1" priority="2" stopIfTrue="1" operator="equal">
      <formula>$V86</formula>
    </cfRule>
  </conditionalFormatting>
  <conditionalFormatting sqref="G86:I86">
    <cfRule type="cellIs" dxfId="0" priority="1" stopIfTrue="1" operator="equal">
      <formula>$V86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7" manualBreakCount="7">
    <brk id="29" max="20" man="1"/>
    <brk id="53" max="20" man="1"/>
    <brk id="77" max="20" man="1"/>
    <brk id="101" max="20" man="1"/>
    <brk id="125" max="20" man="1"/>
    <brk id="149" max="20" man="1"/>
    <brk id="173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12</vt:i4>
      </vt:variant>
    </vt:vector>
  </HeadingPairs>
  <TitlesOfParts>
    <vt:vector size="18" baseType="lpstr">
      <vt:lpstr>P Wieniecka&gt;Przemysłowa</vt:lpstr>
      <vt:lpstr>P Przemysłowa&gt;Wieniecka</vt:lpstr>
      <vt:lpstr>S Wieniecka&gt;Przemysłowa</vt:lpstr>
      <vt:lpstr>S Przemysłowa&gt;Wieniecka</vt:lpstr>
      <vt:lpstr>N Wieniecka&gt;Przemysłowa</vt:lpstr>
      <vt:lpstr>N Przemysłowa&gt;Wieniecka</vt:lpstr>
      <vt:lpstr>'N Przemysłowa&gt;Wieniecka'!Obszar_wydruku</vt:lpstr>
      <vt:lpstr>'N Wieniecka&gt;Przemysłowa'!Obszar_wydruku</vt:lpstr>
      <vt:lpstr>'P Przemysłowa&gt;Wieniecka'!Obszar_wydruku</vt:lpstr>
      <vt:lpstr>'P Wieniecka&gt;Przemysłowa'!Obszar_wydruku</vt:lpstr>
      <vt:lpstr>'S Przemysłowa&gt;Wieniecka'!Obszar_wydruku</vt:lpstr>
      <vt:lpstr>'S Wieniecka&gt;Przemysłowa'!Obszar_wydruku</vt:lpstr>
      <vt:lpstr>'N Przemysłowa&gt;Wieniecka'!Tytuły_wydruku</vt:lpstr>
      <vt:lpstr>'N Wieniecka&gt;Przemysłowa'!Tytuły_wydruku</vt:lpstr>
      <vt:lpstr>'P Przemysłowa&gt;Wieniecka'!Tytuły_wydruku</vt:lpstr>
      <vt:lpstr>'P Wieniecka&gt;Przemysłowa'!Tytuły_wydruku</vt:lpstr>
      <vt:lpstr>'S Przemysłowa&gt;Wieniecka'!Tytuły_wydruku</vt:lpstr>
      <vt:lpstr>'S Wieniecka&gt;Przemysłowa'!Tytuły_wydruku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egg</dc:creator>
  <cp:lastModifiedBy>Gromadzki</cp:lastModifiedBy>
  <cp:lastPrinted>2016-05-23T12:19:50Z</cp:lastPrinted>
  <dcterms:created xsi:type="dcterms:W3CDTF">2016-03-12T10:21:56Z</dcterms:created>
  <dcterms:modified xsi:type="dcterms:W3CDTF">2016-05-23T12:22:01Z</dcterms:modified>
</cp:coreProperties>
</file>