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270" windowHeight="8190" tabRatio="813"/>
  </bookViews>
  <sheets>
    <sheet name="P Promienna&gt;Dębowa" sheetId="1" r:id="rId1"/>
    <sheet name="P Dębowa&gt;Promienna" sheetId="9" r:id="rId2"/>
    <sheet name="S Promienna&gt;Dębowa" sheetId="14" r:id="rId3"/>
    <sheet name="S Dębowa&gt;Promienna" sheetId="15" r:id="rId4"/>
    <sheet name="N Promienna&gt;Dębowa " sheetId="16" r:id="rId5"/>
    <sheet name="N Dębowa&gt;Promienna" sheetId="17" r:id="rId6"/>
  </sheets>
  <definedNames>
    <definedName name="_xlnm.Print_Area" localSheetId="5">'N Dębowa&gt;Promienna'!$A$6:$AC$79</definedName>
    <definedName name="_xlnm.Print_Area" localSheetId="4">'N Promienna&gt;Dębowa '!$A$6:$AC$79</definedName>
    <definedName name="_xlnm.Print_Area" localSheetId="1">'P Dębowa&gt;Promienna'!$A$6:$AG$199</definedName>
    <definedName name="_xlnm.Print_Area" localSheetId="0">'P Promienna&gt;Dębowa'!$A$6:$AC$181</definedName>
    <definedName name="_xlnm.Print_Area" localSheetId="3">'S Dębowa&gt;Promienna'!$A$6:$AC$91</definedName>
    <definedName name="_xlnm.Print_Area" localSheetId="2">'S Promienna&gt;Dębowa'!$A$6:$AC$85</definedName>
    <definedName name="_xlnm.Print_Titles" localSheetId="5">'N Dębowa&gt;Promienna'!$1:$5</definedName>
    <definedName name="_xlnm.Print_Titles" localSheetId="4">'N Promienna&gt;Dębowa '!$1:$5</definedName>
    <definedName name="_xlnm.Print_Titles" localSheetId="1">'P Dębowa&gt;Promienna'!$1:$5</definedName>
    <definedName name="_xlnm.Print_Titles" localSheetId="0">'P Promienna&gt;Dębowa'!$1:$5</definedName>
    <definedName name="_xlnm.Print_Titles" localSheetId="3">'S Dębowa&gt;Promienna'!$1:$5</definedName>
    <definedName name="_xlnm.Print_Titles" localSheetId="2">'S Promienna&gt;Dębowa'!$1:$5</definedName>
  </definedNames>
  <calcPr calcId="152511"/>
</workbook>
</file>

<file path=xl/calcChain.xml><?xml version="1.0" encoding="utf-8"?>
<calcChain xmlns="http://schemas.openxmlformats.org/spreadsheetml/2006/main">
  <c r="AE180" i="1" l="1"/>
  <c r="AI198" i="9"/>
  <c r="AE84" i="14"/>
  <c r="AE90" i="15"/>
  <c r="AE78" i="16"/>
  <c r="AE78" i="17"/>
  <c r="AI134" i="9" l="1"/>
  <c r="J134" i="9"/>
  <c r="AI140" i="9"/>
  <c r="AH140" i="9"/>
  <c r="AI128" i="9"/>
  <c r="AH128" i="9"/>
  <c r="AI122" i="9"/>
  <c r="AH122" i="9"/>
  <c r="AI116" i="9"/>
  <c r="AH116" i="9"/>
  <c r="AI110" i="9"/>
  <c r="AH110" i="9"/>
  <c r="AI104" i="9"/>
  <c r="AH104" i="9"/>
  <c r="AI98" i="9"/>
  <c r="AH98" i="9"/>
  <c r="AI92" i="9"/>
  <c r="AH92" i="9"/>
  <c r="AI86" i="9"/>
  <c r="AH86" i="9"/>
  <c r="AI80" i="9"/>
  <c r="AH80" i="9"/>
  <c r="AI74" i="9"/>
  <c r="AH74" i="9"/>
  <c r="AI68" i="9"/>
  <c r="AH68" i="9"/>
  <c r="AI62" i="9"/>
  <c r="AH62" i="9"/>
  <c r="AI56" i="9"/>
  <c r="AH56" i="9"/>
  <c r="AI50" i="9"/>
  <c r="AH50" i="9"/>
  <c r="AI44" i="9"/>
  <c r="AH44" i="9"/>
  <c r="AI38" i="9"/>
  <c r="AH38" i="9"/>
  <c r="AI32" i="9"/>
  <c r="AH32" i="9"/>
  <c r="AI20" i="9"/>
  <c r="AH20" i="9"/>
  <c r="AI14" i="9"/>
  <c r="AH14" i="9"/>
  <c r="AI8" i="9"/>
  <c r="AH8" i="9"/>
  <c r="AG159" i="9"/>
  <c r="F134" i="9" l="1"/>
  <c r="AE8" i="17" l="1"/>
  <c r="AE74" i="17"/>
  <c r="AE68" i="17"/>
  <c r="AE62" i="17"/>
  <c r="AE56" i="17"/>
  <c r="AE50" i="17"/>
  <c r="AE44" i="17"/>
  <c r="AE38" i="17"/>
  <c r="AE32" i="17"/>
  <c r="AE26" i="17"/>
  <c r="AE20" i="17"/>
  <c r="AE14" i="17"/>
  <c r="AE62" i="16"/>
  <c r="AE56" i="16"/>
  <c r="AE38" i="16"/>
  <c r="AE32" i="16"/>
  <c r="AE26" i="16"/>
  <c r="AE20" i="16"/>
  <c r="AE74" i="16"/>
  <c r="AD74" i="16"/>
  <c r="AE68" i="16"/>
  <c r="AD68" i="16"/>
  <c r="AD62" i="16"/>
  <c r="AD56" i="16"/>
  <c r="AE50" i="16"/>
  <c r="AD50" i="16"/>
  <c r="AE44" i="16"/>
  <c r="AD44" i="16"/>
  <c r="AD38" i="16"/>
  <c r="AD32" i="16"/>
  <c r="AD26" i="16"/>
  <c r="AD20" i="16"/>
  <c r="AE14" i="16"/>
  <c r="AD14" i="16"/>
  <c r="AE8" i="16"/>
  <c r="AD8" i="16"/>
  <c r="AE86" i="15"/>
  <c r="AE80" i="15"/>
  <c r="AE74" i="15"/>
  <c r="AE68" i="15"/>
  <c r="AE62" i="15"/>
  <c r="AE56" i="15"/>
  <c r="AE50" i="15"/>
  <c r="AE44" i="15"/>
  <c r="AE38" i="15"/>
  <c r="AE32" i="15"/>
  <c r="AE26" i="15"/>
  <c r="AE20" i="15"/>
  <c r="AE14" i="15"/>
  <c r="AE8" i="15"/>
  <c r="AH188" i="9"/>
  <c r="AI188" i="9"/>
  <c r="AH194" i="9"/>
  <c r="AI194" i="9"/>
  <c r="AH164" i="9"/>
  <c r="AI164" i="9"/>
  <c r="AH170" i="9"/>
  <c r="AI170" i="9"/>
  <c r="AH176" i="9"/>
  <c r="AI176" i="9"/>
  <c r="AH182" i="9"/>
  <c r="AI182" i="9"/>
  <c r="AH146" i="9"/>
  <c r="AI146" i="9"/>
  <c r="AH152" i="9"/>
  <c r="AI152" i="9"/>
  <c r="AH158" i="9"/>
  <c r="AI158" i="9"/>
  <c r="AI26" i="9"/>
  <c r="AH26" i="9"/>
  <c r="AE38" i="1"/>
  <c r="AE176" i="1"/>
  <c r="AE158" i="1"/>
  <c r="AE146" i="1"/>
  <c r="AE140" i="1"/>
  <c r="AE134" i="1"/>
  <c r="AE116" i="1"/>
  <c r="AE98" i="1"/>
  <c r="AE92" i="1"/>
  <c r="AE80" i="1"/>
  <c r="AE74" i="1"/>
  <c r="AE68" i="1"/>
  <c r="AE56" i="1"/>
  <c r="AE50" i="1"/>
  <c r="AE44" i="1"/>
  <c r="AE32" i="1"/>
  <c r="AE20" i="1"/>
  <c r="AD170" i="1"/>
  <c r="AE170" i="1"/>
  <c r="AD176" i="1"/>
  <c r="AD158" i="1"/>
  <c r="AD164" i="1"/>
  <c r="AE164" i="1"/>
  <c r="AD146" i="1"/>
  <c r="AD152" i="1"/>
  <c r="AE152" i="1"/>
  <c r="AD134" i="1"/>
  <c r="AD140" i="1"/>
  <c r="AD122" i="1"/>
  <c r="AE122" i="1"/>
  <c r="AD128" i="1"/>
  <c r="AE128" i="1"/>
  <c r="AD110" i="1"/>
  <c r="AE110" i="1"/>
  <c r="AD116" i="1"/>
  <c r="AD98" i="1"/>
  <c r="AD104" i="1"/>
  <c r="AE104" i="1"/>
  <c r="AD86" i="1"/>
  <c r="AE86" i="1"/>
  <c r="AD92" i="1"/>
  <c r="AD74" i="1"/>
  <c r="AD80" i="1"/>
  <c r="AD68" i="1"/>
  <c r="AD62" i="1"/>
  <c r="AE62" i="1"/>
  <c r="AD56" i="1"/>
  <c r="AD50" i="1"/>
  <c r="AD44" i="1"/>
  <c r="AD38" i="1"/>
  <c r="AD32" i="1"/>
  <c r="AE26" i="1"/>
  <c r="AD26" i="1"/>
  <c r="AD20" i="1"/>
  <c r="AE14" i="1"/>
  <c r="AD14" i="1"/>
  <c r="AE8" i="1"/>
  <c r="AD8" i="1"/>
  <c r="AC79" i="15" l="1"/>
  <c r="AC51" i="16" l="1"/>
  <c r="AC69" i="17"/>
  <c r="AC63" i="17"/>
  <c r="AC45" i="17"/>
  <c r="P46" i="17"/>
  <c r="AC33" i="17"/>
  <c r="AC39" i="17"/>
  <c r="AC27" i="17"/>
  <c r="AC39" i="14"/>
  <c r="AC27" i="15"/>
  <c r="AC21" i="15"/>
  <c r="J26" i="9"/>
  <c r="K26" i="9" s="1"/>
  <c r="L26" i="9" s="1"/>
  <c r="M26" i="9" s="1"/>
  <c r="N26" i="9" s="1"/>
  <c r="S26" i="9" s="1"/>
  <c r="T26" i="9" s="1"/>
  <c r="U26" i="9" s="1"/>
  <c r="V26" i="9" s="1"/>
  <c r="W26" i="9" s="1"/>
  <c r="X26" i="9" s="1"/>
  <c r="Y26" i="9" s="1"/>
  <c r="Z26" i="9" s="1"/>
  <c r="AA26" i="9" s="1"/>
  <c r="AB26" i="9" s="1"/>
  <c r="AC26" i="9" s="1"/>
  <c r="AD26" i="9" s="1"/>
  <c r="AE26" i="9" s="1"/>
  <c r="AF26" i="9" s="1"/>
  <c r="AG33" i="9"/>
  <c r="AG19" i="9"/>
  <c r="C20" i="9"/>
  <c r="D20" i="9" s="1"/>
  <c r="E20" i="9" s="1"/>
  <c r="F20" i="9" s="1"/>
  <c r="G20" i="9" s="1"/>
  <c r="H20" i="9" s="1"/>
  <c r="J20" i="9" s="1"/>
  <c r="H22" i="9"/>
  <c r="AG21" i="9"/>
  <c r="AG195" i="9"/>
  <c r="AG123" i="9"/>
  <c r="AG147" i="9"/>
  <c r="AG129" i="9"/>
  <c r="AG189" i="9"/>
  <c r="AG153" i="9"/>
  <c r="AG75" i="9"/>
  <c r="AC147" i="1"/>
  <c r="AC165" i="1"/>
  <c r="AC123" i="1"/>
  <c r="AC135" i="1"/>
  <c r="AC111" i="1"/>
  <c r="AC129" i="1"/>
  <c r="AC99" i="1"/>
  <c r="AC63" i="1"/>
  <c r="AC69" i="1"/>
  <c r="V40" i="17"/>
  <c r="P40" i="17"/>
  <c r="M40" i="17"/>
  <c r="H40" i="17"/>
  <c r="C38" i="17"/>
  <c r="AC37" i="17"/>
  <c r="R52" i="16"/>
  <c r="I52" i="16"/>
  <c r="C50" i="16"/>
  <c r="AC49" i="16"/>
  <c r="AA79" i="17"/>
  <c r="Z79" i="17"/>
  <c r="Y79" i="17"/>
  <c r="X79" i="17"/>
  <c r="W79" i="17"/>
  <c r="V79" i="17"/>
  <c r="U79" i="17"/>
  <c r="T79" i="17"/>
  <c r="S79" i="17"/>
  <c r="R79" i="17"/>
  <c r="Q79" i="17"/>
  <c r="P79" i="17"/>
  <c r="O79" i="17"/>
  <c r="N79" i="17"/>
  <c r="M79" i="17"/>
  <c r="L79" i="17"/>
  <c r="K79" i="17"/>
  <c r="J79" i="17"/>
  <c r="I79" i="17"/>
  <c r="H79" i="17"/>
  <c r="G79" i="17"/>
  <c r="F79" i="17"/>
  <c r="E79" i="17"/>
  <c r="D79" i="17"/>
  <c r="C79" i="17"/>
  <c r="AB78" i="17"/>
  <c r="AA78" i="17"/>
  <c r="Z78" i="17"/>
  <c r="Y78" i="17"/>
  <c r="X78" i="17"/>
  <c r="W78" i="17"/>
  <c r="V78" i="17"/>
  <c r="U78" i="17"/>
  <c r="T78" i="17"/>
  <c r="S78" i="17"/>
  <c r="R78" i="17"/>
  <c r="Q78" i="17"/>
  <c r="P78" i="17"/>
  <c r="O78" i="17"/>
  <c r="N78" i="17"/>
  <c r="M78" i="17"/>
  <c r="L78" i="17"/>
  <c r="K78" i="17"/>
  <c r="J78" i="17"/>
  <c r="I78" i="17"/>
  <c r="H78" i="17"/>
  <c r="G78" i="17"/>
  <c r="F78" i="17"/>
  <c r="E78" i="17"/>
  <c r="D78" i="17"/>
  <c r="P76" i="17"/>
  <c r="M76" i="17"/>
  <c r="I74" i="17"/>
  <c r="AC73" i="17"/>
  <c r="V70" i="17"/>
  <c r="P70" i="17"/>
  <c r="M70" i="17"/>
  <c r="I68" i="17"/>
  <c r="AC67" i="17"/>
  <c r="V64" i="17"/>
  <c r="P64" i="17"/>
  <c r="M64" i="17"/>
  <c r="I62" i="17"/>
  <c r="AC61" i="17"/>
  <c r="V58" i="17"/>
  <c r="P58" i="17"/>
  <c r="M58" i="17"/>
  <c r="H58" i="17"/>
  <c r="C56" i="17"/>
  <c r="AC55" i="17"/>
  <c r="V52" i="17"/>
  <c r="P52" i="17"/>
  <c r="M52" i="17"/>
  <c r="I50" i="17"/>
  <c r="AC49" i="17"/>
  <c r="M46" i="17"/>
  <c r="I44" i="17"/>
  <c r="AC43" i="17"/>
  <c r="M34" i="17"/>
  <c r="I32" i="17"/>
  <c r="AC31" i="17"/>
  <c r="V28" i="17"/>
  <c r="P28" i="17"/>
  <c r="M28" i="17"/>
  <c r="I26" i="17"/>
  <c r="AC25" i="17"/>
  <c r="V22" i="17"/>
  <c r="C20" i="17"/>
  <c r="AC19" i="17"/>
  <c r="I14" i="17"/>
  <c r="AC13" i="17"/>
  <c r="I8" i="17"/>
  <c r="AC7" i="17"/>
  <c r="AA79" i="16"/>
  <c r="Z79" i="16"/>
  <c r="Y79" i="16"/>
  <c r="X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C79" i="16"/>
  <c r="AB78" i="16"/>
  <c r="AA78" i="16"/>
  <c r="Z78" i="16"/>
  <c r="Y78" i="16"/>
  <c r="X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O76" i="16"/>
  <c r="I76" i="16"/>
  <c r="C74" i="16"/>
  <c r="D74" i="16" s="1"/>
  <c r="E74" i="16" s="1"/>
  <c r="F74" i="16" s="1"/>
  <c r="G74" i="16" s="1"/>
  <c r="H74" i="16" s="1"/>
  <c r="I74" i="16" s="1"/>
  <c r="J74" i="16" s="1"/>
  <c r="K74" i="16" s="1"/>
  <c r="L74" i="16" s="1"/>
  <c r="M74" i="16" s="1"/>
  <c r="N74" i="16" s="1"/>
  <c r="O74" i="16" s="1"/>
  <c r="P74" i="16" s="1"/>
  <c r="Q74" i="16" s="1"/>
  <c r="R74" i="16" s="1"/>
  <c r="S74" i="16" s="1"/>
  <c r="T74" i="16" s="1"/>
  <c r="U74" i="16" s="1"/>
  <c r="V74" i="16" s="1"/>
  <c r="AC73" i="16"/>
  <c r="O70" i="16"/>
  <c r="I70" i="16"/>
  <c r="C68" i="16"/>
  <c r="D68" i="16" s="1"/>
  <c r="E68" i="16" s="1"/>
  <c r="F68" i="16" s="1"/>
  <c r="G68" i="16" s="1"/>
  <c r="H68" i="16" s="1"/>
  <c r="I68" i="16" s="1"/>
  <c r="J68" i="16" s="1"/>
  <c r="K68" i="16" s="1"/>
  <c r="L68" i="16" s="1"/>
  <c r="M68" i="16" s="1"/>
  <c r="N68" i="16" s="1"/>
  <c r="O68" i="16" s="1"/>
  <c r="P68" i="16" s="1"/>
  <c r="Q68" i="16" s="1"/>
  <c r="R68" i="16" s="1"/>
  <c r="S68" i="16" s="1"/>
  <c r="T68" i="16" s="1"/>
  <c r="U68" i="16" s="1"/>
  <c r="V68" i="16" s="1"/>
  <c r="AC67" i="16"/>
  <c r="R64" i="16"/>
  <c r="C62" i="16"/>
  <c r="D62" i="16" s="1"/>
  <c r="E62" i="16" s="1"/>
  <c r="F62" i="16" s="1"/>
  <c r="G62" i="16" s="1"/>
  <c r="H62" i="16" s="1"/>
  <c r="I62" i="16" s="1"/>
  <c r="J62" i="16" s="1"/>
  <c r="K62" i="16" s="1"/>
  <c r="L62" i="16" s="1"/>
  <c r="M62" i="16" s="1"/>
  <c r="N62" i="16" s="1"/>
  <c r="O62" i="16" s="1"/>
  <c r="P62" i="16" s="1"/>
  <c r="Q62" i="16" s="1"/>
  <c r="R62" i="16" s="1"/>
  <c r="S62" i="16" s="1"/>
  <c r="T62" i="16" s="1"/>
  <c r="U62" i="16" s="1"/>
  <c r="V62" i="16" s="1"/>
  <c r="AC61" i="16"/>
  <c r="X58" i="16"/>
  <c r="R58" i="16"/>
  <c r="O58" i="16"/>
  <c r="I58" i="16"/>
  <c r="C56" i="16"/>
  <c r="D56" i="16" s="1"/>
  <c r="E56" i="16" s="1"/>
  <c r="F56" i="16" s="1"/>
  <c r="G56" i="16" s="1"/>
  <c r="H56" i="16" s="1"/>
  <c r="I56" i="16" s="1"/>
  <c r="J56" i="16" s="1"/>
  <c r="K56" i="16" s="1"/>
  <c r="L56" i="16" s="1"/>
  <c r="M56" i="16" s="1"/>
  <c r="N56" i="16" s="1"/>
  <c r="O56" i="16" s="1"/>
  <c r="P56" i="16" s="1"/>
  <c r="Q56" i="16" s="1"/>
  <c r="R56" i="16" s="1"/>
  <c r="S56" i="16" s="1"/>
  <c r="T56" i="16" s="1"/>
  <c r="U56" i="16" s="1"/>
  <c r="W56" i="16" s="1"/>
  <c r="X56" i="16" s="1"/>
  <c r="Y56" i="16" s="1"/>
  <c r="Z56" i="16" s="1"/>
  <c r="AA56" i="16" s="1"/>
  <c r="AB56" i="16" s="1"/>
  <c r="AC55" i="16"/>
  <c r="R46" i="16"/>
  <c r="O46" i="16"/>
  <c r="C44" i="16"/>
  <c r="D44" i="16" s="1"/>
  <c r="E44" i="16" s="1"/>
  <c r="F44" i="16" s="1"/>
  <c r="G44" i="16" s="1"/>
  <c r="H44" i="16" s="1"/>
  <c r="I44" i="16" s="1"/>
  <c r="J44" i="16" s="1"/>
  <c r="K44" i="16" s="1"/>
  <c r="L44" i="16" s="1"/>
  <c r="M44" i="16" s="1"/>
  <c r="N44" i="16" s="1"/>
  <c r="O44" i="16" s="1"/>
  <c r="P44" i="16" s="1"/>
  <c r="Q44" i="16" s="1"/>
  <c r="R44" i="16" s="1"/>
  <c r="S44" i="16" s="1"/>
  <c r="T44" i="16" s="1"/>
  <c r="U44" i="16" s="1"/>
  <c r="V44" i="16" s="1"/>
  <c r="AC43" i="16"/>
  <c r="X40" i="16"/>
  <c r="R40" i="16"/>
  <c r="I40" i="16"/>
  <c r="C38" i="16"/>
  <c r="D38" i="16" s="1"/>
  <c r="E38" i="16" s="1"/>
  <c r="F38" i="16" s="1"/>
  <c r="G38" i="16" s="1"/>
  <c r="H38" i="16" s="1"/>
  <c r="I38" i="16" s="1"/>
  <c r="J38" i="16" s="1"/>
  <c r="K38" i="16" s="1"/>
  <c r="L38" i="16" s="1"/>
  <c r="M38" i="16" s="1"/>
  <c r="N38" i="16" s="1"/>
  <c r="O38" i="16" s="1"/>
  <c r="P38" i="16" s="1"/>
  <c r="Q38" i="16" s="1"/>
  <c r="R38" i="16" s="1"/>
  <c r="S38" i="16" s="1"/>
  <c r="T38" i="16" s="1"/>
  <c r="U38" i="16" s="1"/>
  <c r="W38" i="16" s="1"/>
  <c r="X38" i="16" s="1"/>
  <c r="Y38" i="16" s="1"/>
  <c r="Z38" i="16" s="1"/>
  <c r="AA38" i="16" s="1"/>
  <c r="AB38" i="16" s="1"/>
  <c r="AC37" i="16"/>
  <c r="R34" i="16"/>
  <c r="O34" i="16"/>
  <c r="I34" i="16"/>
  <c r="C32" i="16"/>
  <c r="D32" i="16" s="1"/>
  <c r="E32" i="16" s="1"/>
  <c r="F32" i="16" s="1"/>
  <c r="G32" i="16" s="1"/>
  <c r="H32" i="16" s="1"/>
  <c r="I32" i="16" s="1"/>
  <c r="J32" i="16" s="1"/>
  <c r="K32" i="16" s="1"/>
  <c r="L32" i="16" s="1"/>
  <c r="M32" i="16" s="1"/>
  <c r="N32" i="16" s="1"/>
  <c r="O32" i="16" s="1"/>
  <c r="P32" i="16" s="1"/>
  <c r="Q32" i="16" s="1"/>
  <c r="R32" i="16" s="1"/>
  <c r="S32" i="16" s="1"/>
  <c r="T32" i="16" s="1"/>
  <c r="U32" i="16" s="1"/>
  <c r="V32" i="16" s="1"/>
  <c r="AC31" i="16"/>
  <c r="R28" i="16"/>
  <c r="O28" i="16"/>
  <c r="I28" i="16"/>
  <c r="C26" i="16"/>
  <c r="AC25" i="16"/>
  <c r="C20" i="16"/>
  <c r="AC19" i="16"/>
  <c r="C14" i="16"/>
  <c r="D14" i="16" s="1"/>
  <c r="E14" i="16" s="1"/>
  <c r="F14" i="16" s="1"/>
  <c r="G14" i="16" s="1"/>
  <c r="H14" i="16" s="1"/>
  <c r="I14" i="16" s="1"/>
  <c r="J14" i="16" s="1"/>
  <c r="K14" i="16" s="1"/>
  <c r="L14" i="16" s="1"/>
  <c r="M14" i="16" s="1"/>
  <c r="N14" i="16" s="1"/>
  <c r="O14" i="16" s="1"/>
  <c r="P14" i="16" s="1"/>
  <c r="Q14" i="16" s="1"/>
  <c r="R14" i="16" s="1"/>
  <c r="S14" i="16" s="1"/>
  <c r="T14" i="16" s="1"/>
  <c r="U14" i="16" s="1"/>
  <c r="V14" i="16" s="1"/>
  <c r="AC13" i="16"/>
  <c r="C8" i="16"/>
  <c r="D8" i="16" s="1"/>
  <c r="E8" i="16" s="1"/>
  <c r="F8" i="16" s="1"/>
  <c r="G8" i="16" s="1"/>
  <c r="H8" i="16" s="1"/>
  <c r="I8" i="16" s="1"/>
  <c r="J8" i="16" s="1"/>
  <c r="K8" i="16" s="1"/>
  <c r="L8" i="16" s="1"/>
  <c r="M8" i="16" s="1"/>
  <c r="N8" i="16" s="1"/>
  <c r="O8" i="16" s="1"/>
  <c r="P8" i="16" s="1"/>
  <c r="Q8" i="16" s="1"/>
  <c r="R8" i="16" s="1"/>
  <c r="S8" i="16" s="1"/>
  <c r="T8" i="16" s="1"/>
  <c r="U8" i="16" s="1"/>
  <c r="V8" i="16" s="1"/>
  <c r="AC7" i="16"/>
  <c r="I86" i="15"/>
  <c r="I80" i="15"/>
  <c r="I74" i="15"/>
  <c r="I68" i="15"/>
  <c r="I56" i="15"/>
  <c r="I44" i="15"/>
  <c r="I38" i="15"/>
  <c r="I32" i="15"/>
  <c r="I20" i="15"/>
  <c r="I14" i="15"/>
  <c r="I8" i="15"/>
  <c r="H28" i="15"/>
  <c r="C26" i="15"/>
  <c r="H52" i="15"/>
  <c r="C50" i="15"/>
  <c r="H64" i="15"/>
  <c r="C62" i="15"/>
  <c r="Q10" i="9"/>
  <c r="I194" i="9"/>
  <c r="I188" i="9"/>
  <c r="I176" i="9"/>
  <c r="I170" i="9"/>
  <c r="I158" i="9"/>
  <c r="I152" i="9"/>
  <c r="I146" i="9"/>
  <c r="J146" i="9" s="1"/>
  <c r="K146" i="9" s="1"/>
  <c r="L146" i="9" s="1"/>
  <c r="M146" i="9" s="1"/>
  <c r="N146" i="9" s="1"/>
  <c r="S146" i="9" s="1"/>
  <c r="T146" i="9" s="1"/>
  <c r="U146" i="9" s="1"/>
  <c r="V146" i="9" s="1"/>
  <c r="W146" i="9" s="1"/>
  <c r="X146" i="9" s="1"/>
  <c r="Y146" i="9" s="1"/>
  <c r="Z146" i="9" s="1"/>
  <c r="AA146" i="9" s="1"/>
  <c r="AB146" i="9" s="1"/>
  <c r="AC146" i="9" s="1"/>
  <c r="AD146" i="9" s="1"/>
  <c r="AE146" i="9" s="1"/>
  <c r="AF146" i="9" s="1"/>
  <c r="I128" i="9"/>
  <c r="J128" i="9" s="1"/>
  <c r="K128" i="9" s="1"/>
  <c r="L128" i="9" s="1"/>
  <c r="M128" i="9" s="1"/>
  <c r="N128" i="9" s="1"/>
  <c r="S128" i="9" s="1"/>
  <c r="T128" i="9" s="1"/>
  <c r="U128" i="9" s="1"/>
  <c r="V128" i="9" s="1"/>
  <c r="W128" i="9" s="1"/>
  <c r="X128" i="9" s="1"/>
  <c r="Y128" i="9" s="1"/>
  <c r="Z128" i="9" s="1"/>
  <c r="AA128" i="9" s="1"/>
  <c r="AB128" i="9" s="1"/>
  <c r="AC128" i="9" s="1"/>
  <c r="AD128" i="9" s="1"/>
  <c r="AE128" i="9" s="1"/>
  <c r="AF128" i="9" s="1"/>
  <c r="I110" i="9"/>
  <c r="J110" i="9" s="1"/>
  <c r="K110" i="9" s="1"/>
  <c r="L110" i="9" s="1"/>
  <c r="M110" i="9" s="1"/>
  <c r="N110" i="9" s="1"/>
  <c r="S110" i="9" s="1"/>
  <c r="T110" i="9" s="1"/>
  <c r="U110" i="9" s="1"/>
  <c r="V110" i="9" s="1"/>
  <c r="W110" i="9" s="1"/>
  <c r="X110" i="9" s="1"/>
  <c r="Y110" i="9" s="1"/>
  <c r="Z110" i="9" s="1"/>
  <c r="AA110" i="9" s="1"/>
  <c r="AB110" i="9" s="1"/>
  <c r="AC110" i="9" s="1"/>
  <c r="AD110" i="9" s="1"/>
  <c r="AE110" i="9" s="1"/>
  <c r="AF110" i="9" s="1"/>
  <c r="I98" i="9"/>
  <c r="I92" i="9"/>
  <c r="J92" i="9" s="1"/>
  <c r="K92" i="9" s="1"/>
  <c r="L92" i="9" s="1"/>
  <c r="M92" i="9" s="1"/>
  <c r="N92" i="9" s="1"/>
  <c r="S92" i="9" s="1"/>
  <c r="T92" i="9" s="1"/>
  <c r="U92" i="9" s="1"/>
  <c r="V92" i="9" s="1"/>
  <c r="W92" i="9" s="1"/>
  <c r="X92" i="9" s="1"/>
  <c r="Y92" i="9" s="1"/>
  <c r="Z92" i="9" s="1"/>
  <c r="AA92" i="9" s="1"/>
  <c r="AB92" i="9" s="1"/>
  <c r="AC92" i="9" s="1"/>
  <c r="AD92" i="9" s="1"/>
  <c r="AE92" i="9" s="1"/>
  <c r="AF92" i="9" s="1"/>
  <c r="I86" i="9"/>
  <c r="I80" i="9"/>
  <c r="J80" i="9" s="1"/>
  <c r="K80" i="9" s="1"/>
  <c r="L80" i="9" s="1"/>
  <c r="M80" i="9" s="1"/>
  <c r="N80" i="9" s="1"/>
  <c r="S80" i="9" s="1"/>
  <c r="T80" i="9" s="1"/>
  <c r="U80" i="9" s="1"/>
  <c r="V80" i="9" s="1"/>
  <c r="W80" i="9" s="1"/>
  <c r="X80" i="9" s="1"/>
  <c r="Y80" i="9" s="1"/>
  <c r="Z80" i="9" s="1"/>
  <c r="AA80" i="9" s="1"/>
  <c r="AB80" i="9" s="1"/>
  <c r="AC80" i="9" s="1"/>
  <c r="AD80" i="9" s="1"/>
  <c r="AE80" i="9" s="1"/>
  <c r="AF80" i="9" s="1"/>
  <c r="I74" i="9"/>
  <c r="I68" i="9"/>
  <c r="I56" i="9"/>
  <c r="I50" i="9"/>
  <c r="J50" i="9" s="1"/>
  <c r="K50" i="9" s="1"/>
  <c r="L50" i="9" s="1"/>
  <c r="M50" i="9" s="1"/>
  <c r="N50" i="9" s="1"/>
  <c r="S50" i="9" s="1"/>
  <c r="T50" i="9" s="1"/>
  <c r="U50" i="9" s="1"/>
  <c r="V50" i="9" s="1"/>
  <c r="W50" i="9" s="1"/>
  <c r="X50" i="9" s="1"/>
  <c r="Y50" i="9" s="1"/>
  <c r="Z50" i="9" s="1"/>
  <c r="AA50" i="9" s="1"/>
  <c r="AB50" i="9" s="1"/>
  <c r="AC50" i="9" s="1"/>
  <c r="AD50" i="9" s="1"/>
  <c r="AE50" i="9" s="1"/>
  <c r="AF50" i="9" s="1"/>
  <c r="I44" i="9"/>
  <c r="I32" i="9"/>
  <c r="J32" i="9" s="1"/>
  <c r="K32" i="9" s="1"/>
  <c r="L32" i="9" s="1"/>
  <c r="M32" i="9" s="1"/>
  <c r="N32" i="9" s="1"/>
  <c r="S32" i="9" s="1"/>
  <c r="T32" i="9" s="1"/>
  <c r="U32" i="9" s="1"/>
  <c r="V32" i="9" s="1"/>
  <c r="W32" i="9" s="1"/>
  <c r="X32" i="9" s="1"/>
  <c r="Y32" i="9" s="1"/>
  <c r="Z32" i="9" s="1"/>
  <c r="AA32" i="9" s="1"/>
  <c r="AB32" i="9" s="1"/>
  <c r="AC32" i="9" s="1"/>
  <c r="AD32" i="9" s="1"/>
  <c r="AE32" i="9" s="1"/>
  <c r="AF32" i="9" s="1"/>
  <c r="I14" i="9"/>
  <c r="H184" i="9"/>
  <c r="C182" i="9"/>
  <c r="D182" i="9" s="1"/>
  <c r="E182" i="9" s="1"/>
  <c r="F182" i="9" s="1"/>
  <c r="G182" i="9" s="1"/>
  <c r="H182" i="9" s="1"/>
  <c r="J182" i="9" s="1"/>
  <c r="K182" i="9" s="1"/>
  <c r="L182" i="9" s="1"/>
  <c r="M182" i="9" s="1"/>
  <c r="N182" i="9" s="1"/>
  <c r="S182" i="9" s="1"/>
  <c r="T182" i="9" s="1"/>
  <c r="U182" i="9" s="1"/>
  <c r="V182" i="9" s="1"/>
  <c r="W182" i="9" s="1"/>
  <c r="X182" i="9" s="1"/>
  <c r="Y182" i="9" s="1"/>
  <c r="Z182" i="9" s="1"/>
  <c r="AA182" i="9" s="1"/>
  <c r="AB182" i="9" s="1"/>
  <c r="AC182" i="9" s="1"/>
  <c r="AD182" i="9" s="1"/>
  <c r="AE182" i="9" s="1"/>
  <c r="AF182" i="9" s="1"/>
  <c r="H166" i="9"/>
  <c r="C164" i="9"/>
  <c r="D164" i="9" s="1"/>
  <c r="E164" i="9" s="1"/>
  <c r="F164" i="9" s="1"/>
  <c r="G164" i="9" s="1"/>
  <c r="H164" i="9" s="1"/>
  <c r="J164" i="9" s="1"/>
  <c r="K164" i="9" s="1"/>
  <c r="L164" i="9" s="1"/>
  <c r="M164" i="9" s="1"/>
  <c r="N164" i="9" s="1"/>
  <c r="S164" i="9" s="1"/>
  <c r="T164" i="9" s="1"/>
  <c r="U164" i="9" s="1"/>
  <c r="V164" i="9" s="1"/>
  <c r="W164" i="9" s="1"/>
  <c r="X164" i="9" s="1"/>
  <c r="Y164" i="9" s="1"/>
  <c r="Z164" i="9" s="1"/>
  <c r="AA164" i="9" s="1"/>
  <c r="AB164" i="9" s="1"/>
  <c r="AC164" i="9" s="1"/>
  <c r="AD164" i="9" s="1"/>
  <c r="AE164" i="9" s="1"/>
  <c r="AF164" i="9" s="1"/>
  <c r="H142" i="9"/>
  <c r="C140" i="9"/>
  <c r="D140" i="9" s="1"/>
  <c r="E140" i="9" s="1"/>
  <c r="F140" i="9" s="1"/>
  <c r="G140" i="9" s="1"/>
  <c r="H140" i="9" s="1"/>
  <c r="J140" i="9" s="1"/>
  <c r="K140" i="9" s="1"/>
  <c r="L140" i="9" s="1"/>
  <c r="M140" i="9" s="1"/>
  <c r="N140" i="9" s="1"/>
  <c r="S140" i="9" s="1"/>
  <c r="T140" i="9" s="1"/>
  <c r="U140" i="9" s="1"/>
  <c r="V140" i="9" s="1"/>
  <c r="W140" i="9" s="1"/>
  <c r="X140" i="9" s="1"/>
  <c r="Y140" i="9" s="1"/>
  <c r="Z140" i="9" s="1"/>
  <c r="AA140" i="9" s="1"/>
  <c r="AB140" i="9" s="1"/>
  <c r="AC140" i="9" s="1"/>
  <c r="AD140" i="9" s="1"/>
  <c r="AE140" i="9" s="1"/>
  <c r="AF140" i="9" s="1"/>
  <c r="H136" i="9"/>
  <c r="C134" i="9"/>
  <c r="D134" i="9" s="1"/>
  <c r="E134" i="9" s="1"/>
  <c r="G134" i="9" s="1"/>
  <c r="H134" i="9" s="1"/>
  <c r="H124" i="9"/>
  <c r="C122" i="9"/>
  <c r="D122" i="9" s="1"/>
  <c r="E122" i="9" s="1"/>
  <c r="F122" i="9" s="1"/>
  <c r="G122" i="9" s="1"/>
  <c r="H122" i="9" s="1"/>
  <c r="J122" i="9" s="1"/>
  <c r="K122" i="9" s="1"/>
  <c r="L122" i="9" s="1"/>
  <c r="M122" i="9" s="1"/>
  <c r="N122" i="9" s="1"/>
  <c r="S122" i="9" s="1"/>
  <c r="T122" i="9" s="1"/>
  <c r="U122" i="9" s="1"/>
  <c r="V122" i="9" s="1"/>
  <c r="W122" i="9" s="1"/>
  <c r="X122" i="9" s="1"/>
  <c r="Y122" i="9" s="1"/>
  <c r="Z122" i="9" s="1"/>
  <c r="AA122" i="9" s="1"/>
  <c r="AB122" i="9" s="1"/>
  <c r="AC122" i="9" s="1"/>
  <c r="AD122" i="9" s="1"/>
  <c r="AE122" i="9" s="1"/>
  <c r="AF122" i="9" s="1"/>
  <c r="H118" i="9"/>
  <c r="C116" i="9"/>
  <c r="D116" i="9" s="1"/>
  <c r="E116" i="9" s="1"/>
  <c r="F116" i="9" s="1"/>
  <c r="G116" i="9" s="1"/>
  <c r="H116" i="9" s="1"/>
  <c r="J116" i="9" s="1"/>
  <c r="K116" i="9" s="1"/>
  <c r="L116" i="9" s="1"/>
  <c r="M116" i="9" s="1"/>
  <c r="N116" i="9" s="1"/>
  <c r="S116" i="9" s="1"/>
  <c r="T116" i="9" s="1"/>
  <c r="U116" i="9" s="1"/>
  <c r="V116" i="9" s="1"/>
  <c r="W116" i="9" s="1"/>
  <c r="X116" i="9" s="1"/>
  <c r="Y116" i="9" s="1"/>
  <c r="Z116" i="9" s="1"/>
  <c r="AA116" i="9" s="1"/>
  <c r="AB116" i="9" s="1"/>
  <c r="AC116" i="9" s="1"/>
  <c r="AD116" i="9" s="1"/>
  <c r="AE116" i="9" s="1"/>
  <c r="AF116" i="9" s="1"/>
  <c r="H106" i="9"/>
  <c r="C104" i="9"/>
  <c r="D104" i="9" s="1"/>
  <c r="E104" i="9" s="1"/>
  <c r="F104" i="9" s="1"/>
  <c r="G104" i="9" s="1"/>
  <c r="H104" i="9" s="1"/>
  <c r="J104" i="9" s="1"/>
  <c r="K104" i="9" s="1"/>
  <c r="L104" i="9" s="1"/>
  <c r="M104" i="9" s="1"/>
  <c r="N104" i="9" s="1"/>
  <c r="S104" i="9" s="1"/>
  <c r="T104" i="9" s="1"/>
  <c r="U104" i="9" s="1"/>
  <c r="V104" i="9" s="1"/>
  <c r="W104" i="9" s="1"/>
  <c r="X104" i="9" s="1"/>
  <c r="Y104" i="9" s="1"/>
  <c r="Z104" i="9" s="1"/>
  <c r="AA104" i="9" s="1"/>
  <c r="AB104" i="9" s="1"/>
  <c r="AC104" i="9" s="1"/>
  <c r="AD104" i="9" s="1"/>
  <c r="AE104" i="9" s="1"/>
  <c r="AF104" i="9" s="1"/>
  <c r="H64" i="9"/>
  <c r="C62" i="9"/>
  <c r="D62" i="9" s="1"/>
  <c r="E62" i="9" s="1"/>
  <c r="F62" i="9" s="1"/>
  <c r="G62" i="9" s="1"/>
  <c r="H62" i="9" s="1"/>
  <c r="J62" i="9" s="1"/>
  <c r="K62" i="9" s="1"/>
  <c r="L62" i="9" s="1"/>
  <c r="M62" i="9" s="1"/>
  <c r="N62" i="9" s="1"/>
  <c r="S62" i="9" s="1"/>
  <c r="T62" i="9" s="1"/>
  <c r="U62" i="9" s="1"/>
  <c r="V62" i="9" s="1"/>
  <c r="W62" i="9" s="1"/>
  <c r="X62" i="9" s="1"/>
  <c r="Y62" i="9" s="1"/>
  <c r="Z62" i="9" s="1"/>
  <c r="AA62" i="9" s="1"/>
  <c r="AB62" i="9" s="1"/>
  <c r="AC62" i="9" s="1"/>
  <c r="AD62" i="9" s="1"/>
  <c r="AE62" i="9" s="1"/>
  <c r="AF62" i="9" s="1"/>
  <c r="H40" i="9"/>
  <c r="C38" i="9"/>
  <c r="D38" i="9" s="1"/>
  <c r="E38" i="9" s="1"/>
  <c r="F38" i="9" s="1"/>
  <c r="G38" i="9" s="1"/>
  <c r="H38" i="9" s="1"/>
  <c r="J38" i="9" s="1"/>
  <c r="K38" i="9" s="1"/>
  <c r="L38" i="9" s="1"/>
  <c r="M38" i="9" s="1"/>
  <c r="N38" i="9" s="1"/>
  <c r="S38" i="9" s="1"/>
  <c r="T38" i="9" s="1"/>
  <c r="U38" i="9" s="1"/>
  <c r="V38" i="9" s="1"/>
  <c r="W38" i="9" s="1"/>
  <c r="X38" i="9" s="1"/>
  <c r="Y38" i="9" s="1"/>
  <c r="Z38" i="9" s="1"/>
  <c r="AA38" i="9" s="1"/>
  <c r="AB38" i="9" s="1"/>
  <c r="AC38" i="9" s="1"/>
  <c r="AD38" i="9" s="1"/>
  <c r="AE38" i="9" s="1"/>
  <c r="AF38" i="9" s="1"/>
  <c r="X172" i="1"/>
  <c r="X154" i="1"/>
  <c r="X130" i="1"/>
  <c r="X112" i="1"/>
  <c r="X106" i="1"/>
  <c r="X88" i="1"/>
  <c r="X64" i="1"/>
  <c r="X40" i="1"/>
  <c r="AA91" i="15"/>
  <c r="Z91" i="15"/>
  <c r="Y91" i="15"/>
  <c r="X91" i="15"/>
  <c r="W91" i="15"/>
  <c r="V91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C91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90" i="15"/>
  <c r="V88" i="15"/>
  <c r="P88" i="15"/>
  <c r="M88" i="15"/>
  <c r="AC85" i="15"/>
  <c r="V82" i="15"/>
  <c r="P82" i="15"/>
  <c r="M82" i="15"/>
  <c r="V76" i="15"/>
  <c r="M76" i="15"/>
  <c r="AC73" i="15"/>
  <c r="V70" i="15"/>
  <c r="P70" i="15"/>
  <c r="M70" i="15"/>
  <c r="AC67" i="15"/>
  <c r="V64" i="15"/>
  <c r="P64" i="15"/>
  <c r="M64" i="15"/>
  <c r="AC61" i="15"/>
  <c r="V58" i="15"/>
  <c r="M58" i="15"/>
  <c r="AC55" i="15"/>
  <c r="V52" i="15"/>
  <c r="P52" i="15"/>
  <c r="M52" i="15"/>
  <c r="AC49" i="15"/>
  <c r="M46" i="15"/>
  <c r="AC43" i="15"/>
  <c r="V40" i="15"/>
  <c r="P40" i="15"/>
  <c r="M40" i="15"/>
  <c r="AC37" i="15"/>
  <c r="V34" i="15"/>
  <c r="P34" i="15"/>
  <c r="M34" i="15"/>
  <c r="AC31" i="15"/>
  <c r="P28" i="15"/>
  <c r="M28" i="15"/>
  <c r="AC25" i="15"/>
  <c r="V22" i="15"/>
  <c r="P22" i="15"/>
  <c r="M22" i="15"/>
  <c r="AC19" i="15"/>
  <c r="V16" i="15"/>
  <c r="P16" i="15"/>
  <c r="AC13" i="15"/>
  <c r="V10" i="15"/>
  <c r="M10" i="15"/>
  <c r="AC7" i="15"/>
  <c r="Z196" i="9"/>
  <c r="T196" i="9"/>
  <c r="M196" i="9"/>
  <c r="J194" i="9"/>
  <c r="K194" i="9" s="1"/>
  <c r="L194" i="9" s="1"/>
  <c r="M194" i="9" s="1"/>
  <c r="N194" i="9" s="1"/>
  <c r="S194" i="9" s="1"/>
  <c r="T194" i="9" s="1"/>
  <c r="U194" i="9" s="1"/>
  <c r="V194" i="9" s="1"/>
  <c r="W194" i="9" s="1"/>
  <c r="X194" i="9" s="1"/>
  <c r="Y194" i="9" s="1"/>
  <c r="Z194" i="9" s="1"/>
  <c r="AA194" i="9" s="1"/>
  <c r="AB194" i="9" s="1"/>
  <c r="AC194" i="9" s="1"/>
  <c r="AD194" i="9" s="1"/>
  <c r="AE194" i="9" s="1"/>
  <c r="AF194" i="9" s="1"/>
  <c r="AG193" i="9"/>
  <c r="Z190" i="9"/>
  <c r="T190" i="9"/>
  <c r="J188" i="9"/>
  <c r="K188" i="9" s="1"/>
  <c r="L188" i="9" s="1"/>
  <c r="M188" i="9" s="1"/>
  <c r="N188" i="9" s="1"/>
  <c r="S188" i="9" s="1"/>
  <c r="T188" i="9" s="1"/>
  <c r="U188" i="9" s="1"/>
  <c r="V188" i="9" s="1"/>
  <c r="W188" i="9" s="1"/>
  <c r="X188" i="9" s="1"/>
  <c r="Y188" i="9" s="1"/>
  <c r="Z188" i="9" s="1"/>
  <c r="AA188" i="9" s="1"/>
  <c r="AB188" i="9" s="1"/>
  <c r="AC188" i="9" s="1"/>
  <c r="AD188" i="9" s="1"/>
  <c r="AE188" i="9" s="1"/>
  <c r="AF188" i="9" s="1"/>
  <c r="AG187" i="9"/>
  <c r="Z184" i="9"/>
  <c r="M184" i="9"/>
  <c r="AG181" i="9"/>
  <c r="Z178" i="9"/>
  <c r="T178" i="9"/>
  <c r="M178" i="9"/>
  <c r="J176" i="9"/>
  <c r="K176" i="9" s="1"/>
  <c r="L176" i="9" s="1"/>
  <c r="M176" i="9" s="1"/>
  <c r="N176" i="9" s="1"/>
  <c r="S176" i="9" s="1"/>
  <c r="T176" i="9" s="1"/>
  <c r="U176" i="9" s="1"/>
  <c r="V176" i="9" s="1"/>
  <c r="W176" i="9" s="1"/>
  <c r="X176" i="9" s="1"/>
  <c r="Y176" i="9" s="1"/>
  <c r="Z176" i="9" s="1"/>
  <c r="AA176" i="9" s="1"/>
  <c r="AB176" i="9" s="1"/>
  <c r="AC176" i="9" s="1"/>
  <c r="AD176" i="9" s="1"/>
  <c r="AE176" i="9" s="1"/>
  <c r="AF176" i="9" s="1"/>
  <c r="AG175" i="9"/>
  <c r="Z172" i="9"/>
  <c r="T172" i="9"/>
  <c r="M172" i="9"/>
  <c r="J170" i="9"/>
  <c r="K170" i="9" s="1"/>
  <c r="L170" i="9" s="1"/>
  <c r="M170" i="9" s="1"/>
  <c r="N170" i="9" s="1"/>
  <c r="S170" i="9" s="1"/>
  <c r="T170" i="9" s="1"/>
  <c r="U170" i="9" s="1"/>
  <c r="V170" i="9" s="1"/>
  <c r="W170" i="9" s="1"/>
  <c r="X170" i="9" s="1"/>
  <c r="Y170" i="9" s="1"/>
  <c r="Z170" i="9" s="1"/>
  <c r="AA170" i="9" s="1"/>
  <c r="AB170" i="9" s="1"/>
  <c r="AC170" i="9" s="1"/>
  <c r="AD170" i="9" s="1"/>
  <c r="AE170" i="9" s="1"/>
  <c r="AF170" i="9" s="1"/>
  <c r="AG169" i="9"/>
  <c r="Z166" i="9"/>
  <c r="T166" i="9"/>
  <c r="AG163" i="9"/>
  <c r="T160" i="9"/>
  <c r="M160" i="9"/>
  <c r="J158" i="9"/>
  <c r="K158" i="9" s="1"/>
  <c r="L158" i="9" s="1"/>
  <c r="M158" i="9" s="1"/>
  <c r="N158" i="9" s="1"/>
  <c r="S158" i="9" s="1"/>
  <c r="T158" i="9" s="1"/>
  <c r="U158" i="9" s="1"/>
  <c r="V158" i="9" s="1"/>
  <c r="W158" i="9" s="1"/>
  <c r="X158" i="9" s="1"/>
  <c r="Y158" i="9" s="1"/>
  <c r="Z158" i="9" s="1"/>
  <c r="AA158" i="9" s="1"/>
  <c r="AB158" i="9" s="1"/>
  <c r="AC158" i="9" s="1"/>
  <c r="AD158" i="9" s="1"/>
  <c r="AE158" i="9" s="1"/>
  <c r="AF158" i="9" s="1"/>
  <c r="AG157" i="9"/>
  <c r="Z154" i="9"/>
  <c r="T154" i="9"/>
  <c r="M154" i="9"/>
  <c r="J152" i="9"/>
  <c r="K152" i="9" s="1"/>
  <c r="L152" i="9" s="1"/>
  <c r="M152" i="9" s="1"/>
  <c r="N152" i="9" s="1"/>
  <c r="S152" i="9" s="1"/>
  <c r="T152" i="9" s="1"/>
  <c r="U152" i="9" s="1"/>
  <c r="V152" i="9" s="1"/>
  <c r="W152" i="9" s="1"/>
  <c r="X152" i="9" s="1"/>
  <c r="Y152" i="9" s="1"/>
  <c r="Z152" i="9" s="1"/>
  <c r="AA152" i="9" s="1"/>
  <c r="AB152" i="9" s="1"/>
  <c r="AC152" i="9" s="1"/>
  <c r="AD152" i="9" s="1"/>
  <c r="AE152" i="9" s="1"/>
  <c r="AF152" i="9" s="1"/>
  <c r="AG151" i="9"/>
  <c r="Z148" i="9"/>
  <c r="M148" i="9"/>
  <c r="AG145" i="9"/>
  <c r="Z142" i="9"/>
  <c r="T142" i="9"/>
  <c r="M142" i="9"/>
  <c r="AG139" i="9"/>
  <c r="Z136" i="9"/>
  <c r="T136" i="9"/>
  <c r="M136" i="9"/>
  <c r="AG133" i="9"/>
  <c r="Z130" i="9"/>
  <c r="T130" i="9"/>
  <c r="M130" i="9"/>
  <c r="AG127" i="9"/>
  <c r="Z124" i="9"/>
  <c r="T124" i="9"/>
  <c r="M124" i="9"/>
  <c r="AG121" i="9"/>
  <c r="T118" i="9"/>
  <c r="M118" i="9"/>
  <c r="AG115" i="9"/>
  <c r="Z112" i="9"/>
  <c r="T112" i="9"/>
  <c r="M112" i="9"/>
  <c r="AG109" i="9"/>
  <c r="Z106" i="9"/>
  <c r="T106" i="9"/>
  <c r="AG103" i="9"/>
  <c r="Z100" i="9"/>
  <c r="T100" i="9"/>
  <c r="M100" i="9"/>
  <c r="J98" i="9"/>
  <c r="K98" i="9" s="1"/>
  <c r="L98" i="9" s="1"/>
  <c r="M98" i="9" s="1"/>
  <c r="N98" i="9" s="1"/>
  <c r="S98" i="9" s="1"/>
  <c r="T98" i="9" s="1"/>
  <c r="U98" i="9" s="1"/>
  <c r="V98" i="9" s="1"/>
  <c r="W98" i="9" s="1"/>
  <c r="X98" i="9" s="1"/>
  <c r="Y98" i="9" s="1"/>
  <c r="Z98" i="9" s="1"/>
  <c r="AA98" i="9" s="1"/>
  <c r="AB98" i="9" s="1"/>
  <c r="AC98" i="9" s="1"/>
  <c r="AD98" i="9" s="1"/>
  <c r="AE98" i="9" s="1"/>
  <c r="AF98" i="9" s="1"/>
  <c r="AG97" i="9"/>
  <c r="Z94" i="9"/>
  <c r="T94" i="9"/>
  <c r="M94" i="9"/>
  <c r="AG91" i="9"/>
  <c r="Z88" i="9"/>
  <c r="T88" i="9"/>
  <c r="M88" i="9"/>
  <c r="J86" i="9"/>
  <c r="K86" i="9" s="1"/>
  <c r="L86" i="9" s="1"/>
  <c r="M86" i="9" s="1"/>
  <c r="N86" i="9" s="1"/>
  <c r="S86" i="9" s="1"/>
  <c r="T86" i="9" s="1"/>
  <c r="U86" i="9" s="1"/>
  <c r="V86" i="9" s="1"/>
  <c r="W86" i="9" s="1"/>
  <c r="X86" i="9" s="1"/>
  <c r="Y86" i="9" s="1"/>
  <c r="Z86" i="9" s="1"/>
  <c r="AA86" i="9" s="1"/>
  <c r="AB86" i="9" s="1"/>
  <c r="AC86" i="9" s="1"/>
  <c r="AD86" i="9" s="1"/>
  <c r="AE86" i="9" s="1"/>
  <c r="AF86" i="9" s="1"/>
  <c r="AG85" i="9"/>
  <c r="Z82" i="9"/>
  <c r="M82" i="9"/>
  <c r="AG79" i="9"/>
  <c r="Z76" i="9"/>
  <c r="T76" i="9"/>
  <c r="M76" i="9"/>
  <c r="J74" i="9"/>
  <c r="K74" i="9" s="1"/>
  <c r="L74" i="9" s="1"/>
  <c r="M74" i="9" s="1"/>
  <c r="N74" i="9" s="1"/>
  <c r="S74" i="9" s="1"/>
  <c r="T74" i="9" s="1"/>
  <c r="U74" i="9" s="1"/>
  <c r="V74" i="9" s="1"/>
  <c r="W74" i="9" s="1"/>
  <c r="X74" i="9" s="1"/>
  <c r="Y74" i="9" s="1"/>
  <c r="Z74" i="9" s="1"/>
  <c r="AA74" i="9" s="1"/>
  <c r="AB74" i="9" s="1"/>
  <c r="AC74" i="9" s="1"/>
  <c r="AD74" i="9" s="1"/>
  <c r="AE74" i="9" s="1"/>
  <c r="AF74" i="9" s="1"/>
  <c r="AG73" i="9"/>
  <c r="Z70" i="9"/>
  <c r="T70" i="9"/>
  <c r="M70" i="9"/>
  <c r="J68" i="9"/>
  <c r="K68" i="9" s="1"/>
  <c r="L68" i="9" s="1"/>
  <c r="M68" i="9" s="1"/>
  <c r="N68" i="9" s="1"/>
  <c r="S68" i="9" s="1"/>
  <c r="T68" i="9" s="1"/>
  <c r="U68" i="9" s="1"/>
  <c r="V68" i="9" s="1"/>
  <c r="W68" i="9" s="1"/>
  <c r="X68" i="9" s="1"/>
  <c r="Y68" i="9" s="1"/>
  <c r="Z68" i="9" s="1"/>
  <c r="AA68" i="9" s="1"/>
  <c r="AB68" i="9" s="1"/>
  <c r="AC68" i="9" s="1"/>
  <c r="AD68" i="9" s="1"/>
  <c r="AE68" i="9" s="1"/>
  <c r="AF68" i="9" s="1"/>
  <c r="AG67" i="9"/>
  <c r="Z64" i="9"/>
  <c r="T64" i="9"/>
  <c r="M64" i="9"/>
  <c r="AG61" i="9"/>
  <c r="Z58" i="9"/>
  <c r="T58" i="9"/>
  <c r="M58" i="9"/>
  <c r="J56" i="9"/>
  <c r="K56" i="9" s="1"/>
  <c r="L56" i="9" s="1"/>
  <c r="M56" i="9" s="1"/>
  <c r="N56" i="9" s="1"/>
  <c r="S56" i="9" s="1"/>
  <c r="T56" i="9" s="1"/>
  <c r="U56" i="9" s="1"/>
  <c r="V56" i="9" s="1"/>
  <c r="W56" i="9" s="1"/>
  <c r="X56" i="9" s="1"/>
  <c r="Y56" i="9" s="1"/>
  <c r="Z56" i="9" s="1"/>
  <c r="AA56" i="9" s="1"/>
  <c r="AB56" i="9" s="1"/>
  <c r="AC56" i="9" s="1"/>
  <c r="AD56" i="9" s="1"/>
  <c r="AE56" i="9" s="1"/>
  <c r="AF56" i="9" s="1"/>
  <c r="AG55" i="9"/>
  <c r="Z52" i="9"/>
  <c r="M52" i="9"/>
  <c r="AG49" i="9"/>
  <c r="M46" i="9"/>
  <c r="J44" i="9"/>
  <c r="K44" i="9" s="1"/>
  <c r="L44" i="9" s="1"/>
  <c r="M44" i="9" s="1"/>
  <c r="N44" i="9" s="1"/>
  <c r="S44" i="9" s="1"/>
  <c r="T44" i="9" s="1"/>
  <c r="U44" i="9" s="1"/>
  <c r="V44" i="9" s="1"/>
  <c r="W44" i="9" s="1"/>
  <c r="X44" i="9" s="1"/>
  <c r="Y44" i="9" s="1"/>
  <c r="Z44" i="9" s="1"/>
  <c r="AA44" i="9" s="1"/>
  <c r="AB44" i="9" s="1"/>
  <c r="AC44" i="9" s="1"/>
  <c r="AD44" i="9" s="1"/>
  <c r="AE44" i="9" s="1"/>
  <c r="AF44" i="9" s="1"/>
  <c r="AG43" i="9"/>
  <c r="T40" i="9"/>
  <c r="M40" i="9"/>
  <c r="AG37" i="9"/>
  <c r="T34" i="9"/>
  <c r="M34" i="9"/>
  <c r="AG31" i="9"/>
  <c r="Z28" i="9"/>
  <c r="T28" i="9"/>
  <c r="M28" i="9"/>
  <c r="AG25" i="9"/>
  <c r="M22" i="9"/>
  <c r="Z16" i="9"/>
  <c r="T16" i="9"/>
  <c r="M16" i="9"/>
  <c r="J14" i="9"/>
  <c r="K14" i="9" s="1"/>
  <c r="L14" i="9" s="1"/>
  <c r="M14" i="9" s="1"/>
  <c r="N14" i="9" s="1"/>
  <c r="S14" i="9" s="1"/>
  <c r="T14" i="9" s="1"/>
  <c r="U14" i="9" s="1"/>
  <c r="V14" i="9" s="1"/>
  <c r="W14" i="9" s="1"/>
  <c r="X14" i="9" s="1"/>
  <c r="Y14" i="9" s="1"/>
  <c r="Z14" i="9" s="1"/>
  <c r="AA14" i="9" s="1"/>
  <c r="AB14" i="9" s="1"/>
  <c r="AC14" i="9" s="1"/>
  <c r="AD14" i="9" s="1"/>
  <c r="AE14" i="9" s="1"/>
  <c r="AF14" i="9" s="1"/>
  <c r="AG13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J199" i="9"/>
  <c r="K199" i="9"/>
  <c r="L199" i="9"/>
  <c r="M199" i="9"/>
  <c r="N199" i="9"/>
  <c r="O199" i="9"/>
  <c r="P199" i="9"/>
  <c r="Q199" i="9"/>
  <c r="R199" i="9"/>
  <c r="S199" i="9"/>
  <c r="T199" i="9"/>
  <c r="U199" i="9"/>
  <c r="V199" i="9"/>
  <c r="Z10" i="9"/>
  <c r="T10" i="9"/>
  <c r="M10" i="9"/>
  <c r="H10" i="9"/>
  <c r="AA85" i="14"/>
  <c r="Z85" i="14"/>
  <c r="Y85" i="14"/>
  <c r="X85" i="14"/>
  <c r="W85" i="14"/>
  <c r="V85" i="14"/>
  <c r="U85" i="14"/>
  <c r="T85" i="14"/>
  <c r="S85" i="14"/>
  <c r="R85" i="14"/>
  <c r="Q85" i="14"/>
  <c r="P85" i="14"/>
  <c r="O85" i="14"/>
  <c r="N85" i="14"/>
  <c r="M85" i="14"/>
  <c r="L85" i="14"/>
  <c r="K85" i="14"/>
  <c r="J85" i="14"/>
  <c r="I85" i="14"/>
  <c r="H85" i="14"/>
  <c r="G85" i="14"/>
  <c r="F85" i="14"/>
  <c r="E85" i="14"/>
  <c r="D85" i="14"/>
  <c r="C85" i="14"/>
  <c r="AB84" i="14"/>
  <c r="AA84" i="14"/>
  <c r="Z84" i="14"/>
  <c r="Y84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R82" i="14"/>
  <c r="O82" i="14"/>
  <c r="I82" i="14"/>
  <c r="C80" i="14"/>
  <c r="AC79" i="14"/>
  <c r="R76" i="14"/>
  <c r="O76" i="14"/>
  <c r="I76" i="14"/>
  <c r="C74" i="14"/>
  <c r="AC73" i="14"/>
  <c r="R70" i="14"/>
  <c r="O70" i="14"/>
  <c r="I70" i="14"/>
  <c r="C68" i="14"/>
  <c r="AC67" i="14"/>
  <c r="X64" i="14"/>
  <c r="R64" i="14"/>
  <c r="O64" i="14"/>
  <c r="I64" i="14"/>
  <c r="C62" i="14"/>
  <c r="AC61" i="14"/>
  <c r="R58" i="14"/>
  <c r="O58" i="14"/>
  <c r="I58" i="14"/>
  <c r="C56" i="14"/>
  <c r="AC55" i="14"/>
  <c r="X52" i="14"/>
  <c r="R52" i="14"/>
  <c r="O52" i="14"/>
  <c r="I52" i="14"/>
  <c r="C50" i="14"/>
  <c r="AC49" i="14"/>
  <c r="R46" i="14"/>
  <c r="O46" i="14"/>
  <c r="I46" i="14"/>
  <c r="C44" i="14"/>
  <c r="AC43" i="14"/>
  <c r="R40" i="14"/>
  <c r="O40" i="14"/>
  <c r="I40" i="14"/>
  <c r="C38" i="14"/>
  <c r="AC37" i="14"/>
  <c r="X34" i="14"/>
  <c r="R34" i="14"/>
  <c r="O34" i="14"/>
  <c r="I34" i="14"/>
  <c r="C32" i="14"/>
  <c r="AC31" i="14"/>
  <c r="O28" i="14"/>
  <c r="C26" i="14"/>
  <c r="AC25" i="14"/>
  <c r="R22" i="14"/>
  <c r="O22" i="14"/>
  <c r="I22" i="14"/>
  <c r="C20" i="14"/>
  <c r="AC19" i="14"/>
  <c r="O16" i="14"/>
  <c r="C14" i="14"/>
  <c r="AC13" i="14"/>
  <c r="R10" i="14"/>
  <c r="I10" i="14"/>
  <c r="C8" i="14"/>
  <c r="AC7" i="14"/>
  <c r="R178" i="1"/>
  <c r="C176" i="1"/>
  <c r="D176" i="1" s="1"/>
  <c r="E176" i="1" s="1"/>
  <c r="F176" i="1" s="1"/>
  <c r="G176" i="1" s="1"/>
  <c r="H176" i="1" s="1"/>
  <c r="I176" i="1" s="1"/>
  <c r="J176" i="1" s="1"/>
  <c r="K176" i="1" s="1"/>
  <c r="L176" i="1" s="1"/>
  <c r="M176" i="1" s="1"/>
  <c r="N176" i="1" s="1"/>
  <c r="O176" i="1" s="1"/>
  <c r="P176" i="1" s="1"/>
  <c r="Q176" i="1" s="1"/>
  <c r="R176" i="1" s="1"/>
  <c r="S176" i="1" s="1"/>
  <c r="T176" i="1" s="1"/>
  <c r="U176" i="1" s="1"/>
  <c r="V176" i="1" s="1"/>
  <c r="AC175" i="1"/>
  <c r="R172" i="1"/>
  <c r="O172" i="1"/>
  <c r="I172" i="1"/>
  <c r="C170" i="1"/>
  <c r="D170" i="1" s="1"/>
  <c r="E170" i="1" s="1"/>
  <c r="F170" i="1" s="1"/>
  <c r="G170" i="1" s="1"/>
  <c r="H170" i="1" s="1"/>
  <c r="I170" i="1" s="1"/>
  <c r="J170" i="1" s="1"/>
  <c r="K170" i="1" s="1"/>
  <c r="L170" i="1" s="1"/>
  <c r="M170" i="1" s="1"/>
  <c r="N170" i="1" s="1"/>
  <c r="O170" i="1" s="1"/>
  <c r="P170" i="1" s="1"/>
  <c r="Q170" i="1" s="1"/>
  <c r="R170" i="1" s="1"/>
  <c r="S170" i="1" s="1"/>
  <c r="T170" i="1" s="1"/>
  <c r="U170" i="1" s="1"/>
  <c r="W170" i="1" s="1"/>
  <c r="X170" i="1" s="1"/>
  <c r="Y170" i="1" s="1"/>
  <c r="Z170" i="1" s="1"/>
  <c r="AA170" i="1" s="1"/>
  <c r="AC169" i="1"/>
  <c r="R166" i="1"/>
  <c r="O166" i="1"/>
  <c r="C164" i="1"/>
  <c r="D164" i="1" s="1"/>
  <c r="E164" i="1" s="1"/>
  <c r="F164" i="1" s="1"/>
  <c r="G164" i="1" s="1"/>
  <c r="H164" i="1" s="1"/>
  <c r="I164" i="1" s="1"/>
  <c r="J164" i="1" s="1"/>
  <c r="K164" i="1" s="1"/>
  <c r="L164" i="1" s="1"/>
  <c r="M164" i="1" s="1"/>
  <c r="N164" i="1" s="1"/>
  <c r="O164" i="1" s="1"/>
  <c r="P164" i="1" s="1"/>
  <c r="Q164" i="1" s="1"/>
  <c r="R164" i="1" s="1"/>
  <c r="S164" i="1" s="1"/>
  <c r="T164" i="1" s="1"/>
  <c r="U164" i="1" s="1"/>
  <c r="V164" i="1" s="1"/>
  <c r="AC163" i="1"/>
  <c r="R160" i="1"/>
  <c r="O160" i="1"/>
  <c r="I160" i="1"/>
  <c r="C158" i="1"/>
  <c r="D158" i="1" s="1"/>
  <c r="E158" i="1" s="1"/>
  <c r="F158" i="1" s="1"/>
  <c r="G158" i="1" s="1"/>
  <c r="H158" i="1" s="1"/>
  <c r="I158" i="1" s="1"/>
  <c r="J158" i="1" s="1"/>
  <c r="K158" i="1" s="1"/>
  <c r="L158" i="1" s="1"/>
  <c r="M158" i="1" s="1"/>
  <c r="N158" i="1" s="1"/>
  <c r="O158" i="1" s="1"/>
  <c r="P158" i="1" s="1"/>
  <c r="Q158" i="1" s="1"/>
  <c r="R158" i="1" s="1"/>
  <c r="S158" i="1" s="1"/>
  <c r="T158" i="1" s="1"/>
  <c r="U158" i="1" s="1"/>
  <c r="V158" i="1" s="1"/>
  <c r="AC157" i="1"/>
  <c r="R154" i="1"/>
  <c r="O154" i="1"/>
  <c r="I154" i="1"/>
  <c r="C152" i="1"/>
  <c r="D152" i="1" s="1"/>
  <c r="E152" i="1" s="1"/>
  <c r="F152" i="1" s="1"/>
  <c r="G152" i="1" s="1"/>
  <c r="H152" i="1" s="1"/>
  <c r="I152" i="1" s="1"/>
  <c r="J152" i="1" s="1"/>
  <c r="K152" i="1" s="1"/>
  <c r="L152" i="1" s="1"/>
  <c r="M152" i="1" s="1"/>
  <c r="N152" i="1" s="1"/>
  <c r="O152" i="1" s="1"/>
  <c r="P152" i="1" s="1"/>
  <c r="Q152" i="1" s="1"/>
  <c r="R152" i="1" s="1"/>
  <c r="S152" i="1" s="1"/>
  <c r="T152" i="1" s="1"/>
  <c r="U152" i="1" s="1"/>
  <c r="W152" i="1" s="1"/>
  <c r="X152" i="1" s="1"/>
  <c r="Y152" i="1" s="1"/>
  <c r="Z152" i="1" s="1"/>
  <c r="AA152" i="1" s="1"/>
  <c r="AC151" i="1"/>
  <c r="O148" i="1"/>
  <c r="C146" i="1"/>
  <c r="D146" i="1" s="1"/>
  <c r="E146" i="1" s="1"/>
  <c r="F146" i="1" s="1"/>
  <c r="G146" i="1" s="1"/>
  <c r="H146" i="1" s="1"/>
  <c r="I146" i="1" s="1"/>
  <c r="J146" i="1" s="1"/>
  <c r="K146" i="1" s="1"/>
  <c r="L146" i="1" s="1"/>
  <c r="M146" i="1" s="1"/>
  <c r="N146" i="1" s="1"/>
  <c r="O146" i="1" s="1"/>
  <c r="P146" i="1" s="1"/>
  <c r="Q146" i="1" s="1"/>
  <c r="R146" i="1" s="1"/>
  <c r="S146" i="1" s="1"/>
  <c r="T146" i="1" s="1"/>
  <c r="U146" i="1" s="1"/>
  <c r="V146" i="1" s="1"/>
  <c r="AC145" i="1"/>
  <c r="R142" i="1"/>
  <c r="O142" i="1"/>
  <c r="C140" i="1"/>
  <c r="D140" i="1" s="1"/>
  <c r="E140" i="1" s="1"/>
  <c r="F140" i="1" s="1"/>
  <c r="G140" i="1" s="1"/>
  <c r="H140" i="1" s="1"/>
  <c r="I140" i="1" s="1"/>
  <c r="J140" i="1" s="1"/>
  <c r="K140" i="1" s="1"/>
  <c r="L140" i="1" s="1"/>
  <c r="M140" i="1" s="1"/>
  <c r="N140" i="1" s="1"/>
  <c r="O140" i="1" s="1"/>
  <c r="P140" i="1" s="1"/>
  <c r="Q140" i="1" s="1"/>
  <c r="R140" i="1" s="1"/>
  <c r="S140" i="1" s="1"/>
  <c r="T140" i="1" s="1"/>
  <c r="U140" i="1" s="1"/>
  <c r="V140" i="1" s="1"/>
  <c r="AC139" i="1"/>
  <c r="R136" i="1"/>
  <c r="I136" i="1"/>
  <c r="C134" i="1"/>
  <c r="D134" i="1" s="1"/>
  <c r="E134" i="1" s="1"/>
  <c r="F134" i="1" s="1"/>
  <c r="G134" i="1" s="1"/>
  <c r="H134" i="1" s="1"/>
  <c r="I134" i="1" s="1"/>
  <c r="J134" i="1" s="1"/>
  <c r="K134" i="1" s="1"/>
  <c r="L134" i="1" s="1"/>
  <c r="M134" i="1" s="1"/>
  <c r="N134" i="1" s="1"/>
  <c r="O134" i="1" s="1"/>
  <c r="P134" i="1" s="1"/>
  <c r="Q134" i="1" s="1"/>
  <c r="R134" i="1" s="1"/>
  <c r="S134" i="1" s="1"/>
  <c r="T134" i="1" s="1"/>
  <c r="U134" i="1" s="1"/>
  <c r="V134" i="1" s="1"/>
  <c r="AC133" i="1"/>
  <c r="O130" i="1"/>
  <c r="I130" i="1"/>
  <c r="C128" i="1"/>
  <c r="D128" i="1" s="1"/>
  <c r="E128" i="1" s="1"/>
  <c r="F128" i="1" s="1"/>
  <c r="G128" i="1" s="1"/>
  <c r="H128" i="1" s="1"/>
  <c r="I128" i="1" s="1"/>
  <c r="J128" i="1" s="1"/>
  <c r="K128" i="1" s="1"/>
  <c r="L128" i="1" s="1"/>
  <c r="M128" i="1" s="1"/>
  <c r="N128" i="1" s="1"/>
  <c r="O128" i="1" s="1"/>
  <c r="P128" i="1" s="1"/>
  <c r="Q128" i="1" s="1"/>
  <c r="R128" i="1" s="1"/>
  <c r="S128" i="1" s="1"/>
  <c r="T128" i="1" s="1"/>
  <c r="U128" i="1" s="1"/>
  <c r="W128" i="1" s="1"/>
  <c r="X128" i="1" s="1"/>
  <c r="Y128" i="1" s="1"/>
  <c r="Z128" i="1" s="1"/>
  <c r="AA128" i="1" s="1"/>
  <c r="AC127" i="1"/>
  <c r="O124" i="1"/>
  <c r="I124" i="1"/>
  <c r="C122" i="1"/>
  <c r="D122" i="1" s="1"/>
  <c r="E122" i="1" s="1"/>
  <c r="F122" i="1" s="1"/>
  <c r="G122" i="1" s="1"/>
  <c r="H122" i="1" s="1"/>
  <c r="I122" i="1" s="1"/>
  <c r="J122" i="1" s="1"/>
  <c r="K122" i="1" s="1"/>
  <c r="L122" i="1" s="1"/>
  <c r="M122" i="1" s="1"/>
  <c r="N122" i="1" s="1"/>
  <c r="O122" i="1" s="1"/>
  <c r="P122" i="1" s="1"/>
  <c r="Q122" i="1" s="1"/>
  <c r="R122" i="1" s="1"/>
  <c r="S122" i="1" s="1"/>
  <c r="T122" i="1" s="1"/>
  <c r="U122" i="1" s="1"/>
  <c r="W122" i="1" s="1"/>
  <c r="X122" i="1" s="1"/>
  <c r="Y122" i="1" s="1"/>
  <c r="Z122" i="1" s="1"/>
  <c r="AA122" i="1" s="1"/>
  <c r="AC121" i="1"/>
  <c r="O118" i="1"/>
  <c r="C116" i="1"/>
  <c r="D116" i="1" s="1"/>
  <c r="E116" i="1" s="1"/>
  <c r="F116" i="1" s="1"/>
  <c r="G116" i="1" s="1"/>
  <c r="H116" i="1" s="1"/>
  <c r="I116" i="1" s="1"/>
  <c r="J116" i="1" s="1"/>
  <c r="K116" i="1" s="1"/>
  <c r="L116" i="1" s="1"/>
  <c r="M116" i="1" s="1"/>
  <c r="N116" i="1" s="1"/>
  <c r="O116" i="1" s="1"/>
  <c r="P116" i="1" s="1"/>
  <c r="Q116" i="1" s="1"/>
  <c r="R116" i="1" s="1"/>
  <c r="S116" i="1" s="1"/>
  <c r="T116" i="1" s="1"/>
  <c r="U116" i="1" s="1"/>
  <c r="V116" i="1" s="1"/>
  <c r="AC115" i="1"/>
  <c r="R112" i="1"/>
  <c r="O112" i="1"/>
  <c r="C110" i="1"/>
  <c r="D110" i="1" s="1"/>
  <c r="E110" i="1" s="1"/>
  <c r="F110" i="1" s="1"/>
  <c r="G110" i="1" s="1"/>
  <c r="H110" i="1" s="1"/>
  <c r="I110" i="1" s="1"/>
  <c r="J110" i="1" s="1"/>
  <c r="K110" i="1" s="1"/>
  <c r="L110" i="1" s="1"/>
  <c r="M110" i="1" s="1"/>
  <c r="N110" i="1" s="1"/>
  <c r="O110" i="1" s="1"/>
  <c r="P110" i="1" s="1"/>
  <c r="Q110" i="1" s="1"/>
  <c r="R110" i="1" s="1"/>
  <c r="S110" i="1" s="1"/>
  <c r="T110" i="1" s="1"/>
  <c r="U110" i="1" s="1"/>
  <c r="W110" i="1" s="1"/>
  <c r="X110" i="1" s="1"/>
  <c r="Y110" i="1" s="1"/>
  <c r="Z110" i="1" s="1"/>
  <c r="AA110" i="1" s="1"/>
  <c r="AC109" i="1"/>
  <c r="R106" i="1"/>
  <c r="O106" i="1"/>
  <c r="I106" i="1"/>
  <c r="C104" i="1"/>
  <c r="D104" i="1" s="1"/>
  <c r="E104" i="1" s="1"/>
  <c r="F104" i="1" s="1"/>
  <c r="G104" i="1" s="1"/>
  <c r="H104" i="1" s="1"/>
  <c r="I104" i="1" s="1"/>
  <c r="J104" i="1" s="1"/>
  <c r="K104" i="1" s="1"/>
  <c r="L104" i="1" s="1"/>
  <c r="M104" i="1" s="1"/>
  <c r="N104" i="1" s="1"/>
  <c r="O104" i="1" s="1"/>
  <c r="P104" i="1" s="1"/>
  <c r="Q104" i="1" s="1"/>
  <c r="R104" i="1" s="1"/>
  <c r="S104" i="1" s="1"/>
  <c r="T104" i="1" s="1"/>
  <c r="U104" i="1" s="1"/>
  <c r="W104" i="1" s="1"/>
  <c r="X104" i="1" s="1"/>
  <c r="Y104" i="1" s="1"/>
  <c r="Z104" i="1" s="1"/>
  <c r="AA104" i="1" s="1"/>
  <c r="AC103" i="1"/>
  <c r="R100" i="1"/>
  <c r="O100" i="1"/>
  <c r="I100" i="1"/>
  <c r="C98" i="1"/>
  <c r="D98" i="1" s="1"/>
  <c r="E98" i="1" s="1"/>
  <c r="F98" i="1" s="1"/>
  <c r="G98" i="1" s="1"/>
  <c r="H98" i="1" s="1"/>
  <c r="I98" i="1" s="1"/>
  <c r="J98" i="1" s="1"/>
  <c r="K98" i="1" s="1"/>
  <c r="L98" i="1" s="1"/>
  <c r="M98" i="1" s="1"/>
  <c r="N98" i="1" s="1"/>
  <c r="O98" i="1" s="1"/>
  <c r="P98" i="1" s="1"/>
  <c r="Q98" i="1" s="1"/>
  <c r="R98" i="1" s="1"/>
  <c r="S98" i="1" s="1"/>
  <c r="T98" i="1" s="1"/>
  <c r="U98" i="1" s="1"/>
  <c r="V98" i="1" s="1"/>
  <c r="AC97" i="1"/>
  <c r="I94" i="1"/>
  <c r="C92" i="1"/>
  <c r="D92" i="1" s="1"/>
  <c r="E92" i="1" s="1"/>
  <c r="F92" i="1" s="1"/>
  <c r="G92" i="1" s="1"/>
  <c r="H92" i="1" s="1"/>
  <c r="I92" i="1" s="1"/>
  <c r="J92" i="1" s="1"/>
  <c r="K92" i="1" s="1"/>
  <c r="L92" i="1" s="1"/>
  <c r="M92" i="1" s="1"/>
  <c r="N92" i="1" s="1"/>
  <c r="O92" i="1" s="1"/>
  <c r="P92" i="1" s="1"/>
  <c r="Q92" i="1" s="1"/>
  <c r="R92" i="1" s="1"/>
  <c r="S92" i="1" s="1"/>
  <c r="T92" i="1" s="1"/>
  <c r="U92" i="1" s="1"/>
  <c r="V92" i="1" s="1"/>
  <c r="AC91" i="1"/>
  <c r="R88" i="1"/>
  <c r="O88" i="1"/>
  <c r="I88" i="1"/>
  <c r="C86" i="1"/>
  <c r="D86" i="1" s="1"/>
  <c r="E86" i="1" s="1"/>
  <c r="F86" i="1" s="1"/>
  <c r="G86" i="1" s="1"/>
  <c r="H86" i="1" s="1"/>
  <c r="I86" i="1" s="1"/>
  <c r="J86" i="1" s="1"/>
  <c r="K86" i="1" s="1"/>
  <c r="L86" i="1" s="1"/>
  <c r="M86" i="1" s="1"/>
  <c r="N86" i="1" s="1"/>
  <c r="O86" i="1" s="1"/>
  <c r="P86" i="1" s="1"/>
  <c r="Q86" i="1" s="1"/>
  <c r="R86" i="1" s="1"/>
  <c r="S86" i="1" s="1"/>
  <c r="T86" i="1" s="1"/>
  <c r="U86" i="1" s="1"/>
  <c r="W86" i="1" s="1"/>
  <c r="X86" i="1" s="1"/>
  <c r="Y86" i="1" s="1"/>
  <c r="Z86" i="1" s="1"/>
  <c r="AA86" i="1" s="1"/>
  <c r="AC85" i="1"/>
  <c r="R82" i="1"/>
  <c r="O82" i="1"/>
  <c r="I82" i="1"/>
  <c r="C80" i="1"/>
  <c r="D80" i="1" s="1"/>
  <c r="E80" i="1" s="1"/>
  <c r="F80" i="1" s="1"/>
  <c r="G80" i="1" s="1"/>
  <c r="H80" i="1" s="1"/>
  <c r="I80" i="1" s="1"/>
  <c r="J80" i="1" s="1"/>
  <c r="K80" i="1" s="1"/>
  <c r="L80" i="1" s="1"/>
  <c r="M80" i="1" s="1"/>
  <c r="N80" i="1" s="1"/>
  <c r="O80" i="1" s="1"/>
  <c r="P80" i="1" s="1"/>
  <c r="Q80" i="1" s="1"/>
  <c r="R80" i="1" s="1"/>
  <c r="S80" i="1" s="1"/>
  <c r="T80" i="1" s="1"/>
  <c r="U80" i="1" s="1"/>
  <c r="V80" i="1" s="1"/>
  <c r="AC79" i="1"/>
  <c r="R76" i="1"/>
  <c r="O76" i="1"/>
  <c r="I76" i="1"/>
  <c r="C74" i="1"/>
  <c r="D74" i="1" s="1"/>
  <c r="E74" i="1" s="1"/>
  <c r="F74" i="1" s="1"/>
  <c r="G74" i="1" s="1"/>
  <c r="H74" i="1" s="1"/>
  <c r="I74" i="1" s="1"/>
  <c r="J74" i="1" s="1"/>
  <c r="K74" i="1" s="1"/>
  <c r="L74" i="1" s="1"/>
  <c r="M74" i="1" s="1"/>
  <c r="N74" i="1" s="1"/>
  <c r="O74" i="1" s="1"/>
  <c r="P74" i="1" s="1"/>
  <c r="Q74" i="1" s="1"/>
  <c r="R74" i="1" s="1"/>
  <c r="S74" i="1" s="1"/>
  <c r="T74" i="1" s="1"/>
  <c r="U74" i="1" s="1"/>
  <c r="V74" i="1" s="1"/>
  <c r="AC73" i="1"/>
  <c r="R70" i="1"/>
  <c r="O70" i="1"/>
  <c r="I70" i="1"/>
  <c r="C68" i="1"/>
  <c r="D68" i="1" s="1"/>
  <c r="E68" i="1" s="1"/>
  <c r="F68" i="1" s="1"/>
  <c r="G68" i="1" s="1"/>
  <c r="H68" i="1" s="1"/>
  <c r="I68" i="1" s="1"/>
  <c r="J68" i="1" s="1"/>
  <c r="K68" i="1" s="1"/>
  <c r="L68" i="1" s="1"/>
  <c r="M68" i="1" s="1"/>
  <c r="N68" i="1" s="1"/>
  <c r="O68" i="1" s="1"/>
  <c r="P68" i="1" s="1"/>
  <c r="Q68" i="1" s="1"/>
  <c r="R68" i="1" s="1"/>
  <c r="S68" i="1" s="1"/>
  <c r="T68" i="1" s="1"/>
  <c r="U68" i="1" s="1"/>
  <c r="V68" i="1" s="1"/>
  <c r="AC67" i="1"/>
  <c r="R64" i="1"/>
  <c r="C62" i="1"/>
  <c r="D62" i="1" s="1"/>
  <c r="E62" i="1" s="1"/>
  <c r="F62" i="1" s="1"/>
  <c r="G62" i="1" s="1"/>
  <c r="H62" i="1" s="1"/>
  <c r="I62" i="1" s="1"/>
  <c r="J62" i="1" s="1"/>
  <c r="K62" i="1" s="1"/>
  <c r="L62" i="1" s="1"/>
  <c r="M62" i="1" s="1"/>
  <c r="N62" i="1" s="1"/>
  <c r="O62" i="1" s="1"/>
  <c r="P62" i="1" s="1"/>
  <c r="Q62" i="1" s="1"/>
  <c r="R62" i="1" s="1"/>
  <c r="S62" i="1" s="1"/>
  <c r="T62" i="1" s="1"/>
  <c r="U62" i="1" s="1"/>
  <c r="W62" i="1" s="1"/>
  <c r="X62" i="1" s="1"/>
  <c r="Y62" i="1" s="1"/>
  <c r="Z62" i="1" s="1"/>
  <c r="AA62" i="1" s="1"/>
  <c r="AC61" i="1"/>
  <c r="C56" i="1"/>
  <c r="D56" i="1" s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AC55" i="1"/>
  <c r="R52" i="1"/>
  <c r="O52" i="1"/>
  <c r="I52" i="1"/>
  <c r="C50" i="1"/>
  <c r="D50" i="1" s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AC49" i="1"/>
  <c r="C44" i="1"/>
  <c r="D44" i="1" s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AC43" i="1"/>
  <c r="R40" i="1"/>
  <c r="O40" i="1"/>
  <c r="I4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W38" i="1" s="1"/>
  <c r="X38" i="1" s="1"/>
  <c r="Y38" i="1" s="1"/>
  <c r="Z38" i="1" s="1"/>
  <c r="AA38" i="1" s="1"/>
  <c r="AC37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AC31" i="1"/>
  <c r="R28" i="1"/>
  <c r="O28" i="1"/>
  <c r="I28" i="1"/>
  <c r="C26" i="1"/>
  <c r="AC25" i="1"/>
  <c r="X22" i="1"/>
  <c r="R22" i="1"/>
  <c r="O22" i="1"/>
  <c r="I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AC19" i="1"/>
  <c r="R16" i="1"/>
  <c r="O16" i="1"/>
  <c r="I16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AC13" i="1"/>
  <c r="R10" i="1"/>
  <c r="O10" i="1"/>
  <c r="I10" i="1"/>
  <c r="J180" i="1"/>
  <c r="K180" i="1"/>
  <c r="L180" i="1"/>
  <c r="M180" i="1"/>
  <c r="N180" i="1"/>
  <c r="O180" i="1"/>
  <c r="P180" i="1"/>
  <c r="Q180" i="1"/>
  <c r="R180" i="1"/>
  <c r="J181" i="1"/>
  <c r="K181" i="1"/>
  <c r="L181" i="1"/>
  <c r="M181" i="1"/>
  <c r="N181" i="1"/>
  <c r="O181" i="1"/>
  <c r="P181" i="1"/>
  <c r="Q181" i="1"/>
  <c r="R181" i="1"/>
  <c r="I198" i="9"/>
  <c r="W198" i="9"/>
  <c r="X198" i="9"/>
  <c r="Y198" i="9"/>
  <c r="Z198" i="9"/>
  <c r="AA198" i="9"/>
  <c r="AB198" i="9"/>
  <c r="I199" i="9"/>
  <c r="W199" i="9"/>
  <c r="X199" i="9"/>
  <c r="Y199" i="9"/>
  <c r="Z199" i="9"/>
  <c r="AA199" i="9"/>
  <c r="AB199" i="9"/>
  <c r="S180" i="1"/>
  <c r="T180" i="1"/>
  <c r="U180" i="1"/>
  <c r="V180" i="1"/>
  <c r="W180" i="1"/>
  <c r="X180" i="1"/>
  <c r="Y180" i="1"/>
  <c r="Z180" i="1"/>
  <c r="AA180" i="1"/>
  <c r="S181" i="1"/>
  <c r="T181" i="1"/>
  <c r="U181" i="1"/>
  <c r="V181" i="1"/>
  <c r="W181" i="1"/>
  <c r="X181" i="1"/>
  <c r="Y181" i="1"/>
  <c r="Z181" i="1"/>
  <c r="AA181" i="1"/>
  <c r="D20" i="17" l="1"/>
  <c r="J32" i="17"/>
  <c r="K32" i="17" s="1"/>
  <c r="L32" i="17" s="1"/>
  <c r="M32" i="17" s="1"/>
  <c r="N32" i="17" s="1"/>
  <c r="O32" i="17" s="1"/>
  <c r="P32" i="17" s="1"/>
  <c r="Q32" i="17" s="1"/>
  <c r="R32" i="17" s="1"/>
  <c r="S32" i="17" s="1"/>
  <c r="T32" i="17" s="1"/>
  <c r="U32" i="17" s="1"/>
  <c r="V32" i="17" s="1"/>
  <c r="W32" i="17" s="1"/>
  <c r="X32" i="17" s="1"/>
  <c r="Y32" i="17" s="1"/>
  <c r="Z32" i="17" s="1"/>
  <c r="AA32" i="17" s="1"/>
  <c r="AB32" i="17" s="1"/>
  <c r="D38" i="17"/>
  <c r="E38" i="17" s="1"/>
  <c r="F38" i="17" s="1"/>
  <c r="G38" i="17" s="1"/>
  <c r="H38" i="17" s="1"/>
  <c r="J38" i="17" s="1"/>
  <c r="K38" i="17" s="1"/>
  <c r="L38" i="17" s="1"/>
  <c r="M38" i="17" s="1"/>
  <c r="N38" i="17" s="1"/>
  <c r="O38" i="17" s="1"/>
  <c r="P38" i="17" s="1"/>
  <c r="Q38" i="17" s="1"/>
  <c r="R38" i="17" s="1"/>
  <c r="S38" i="17" s="1"/>
  <c r="T38" i="17" s="1"/>
  <c r="U38" i="17" s="1"/>
  <c r="V38" i="17" s="1"/>
  <c r="W38" i="17" s="1"/>
  <c r="X38" i="17" s="1"/>
  <c r="Y38" i="17" s="1"/>
  <c r="Z38" i="17" s="1"/>
  <c r="AA38" i="17" s="1"/>
  <c r="AB38" i="17" s="1"/>
  <c r="AD38" i="17"/>
  <c r="J14" i="17"/>
  <c r="K14" i="17" s="1"/>
  <c r="L14" i="17" s="1"/>
  <c r="M14" i="17" s="1"/>
  <c r="N14" i="17" s="1"/>
  <c r="O14" i="17" s="1"/>
  <c r="P14" i="17" s="1"/>
  <c r="Q14" i="17" s="1"/>
  <c r="R14" i="17" s="1"/>
  <c r="S14" i="17" s="1"/>
  <c r="T14" i="17" s="1"/>
  <c r="U14" i="17" s="1"/>
  <c r="V14" i="17" s="1"/>
  <c r="W14" i="17" s="1"/>
  <c r="X14" i="17" s="1"/>
  <c r="Y14" i="17" s="1"/>
  <c r="Z14" i="17" s="1"/>
  <c r="AA14" i="17" s="1"/>
  <c r="AB14" i="17" s="1"/>
  <c r="AD14" i="17"/>
  <c r="J68" i="17"/>
  <c r="K68" i="17" s="1"/>
  <c r="L68" i="17" s="1"/>
  <c r="M68" i="17" s="1"/>
  <c r="N68" i="17" s="1"/>
  <c r="O68" i="17" s="1"/>
  <c r="P68" i="17" s="1"/>
  <c r="Q68" i="17" s="1"/>
  <c r="R68" i="17" s="1"/>
  <c r="S68" i="17" s="1"/>
  <c r="T68" i="17" s="1"/>
  <c r="U68" i="17" s="1"/>
  <c r="V68" i="17" s="1"/>
  <c r="W68" i="17" s="1"/>
  <c r="X68" i="17" s="1"/>
  <c r="Y68" i="17" s="1"/>
  <c r="Z68" i="17" s="1"/>
  <c r="AA68" i="17" s="1"/>
  <c r="AB68" i="17" s="1"/>
  <c r="D56" i="17"/>
  <c r="J74" i="17"/>
  <c r="D50" i="15"/>
  <c r="E50" i="15" s="1"/>
  <c r="F50" i="15" s="1"/>
  <c r="G50" i="15" s="1"/>
  <c r="H50" i="15" s="1"/>
  <c r="J50" i="15" s="1"/>
  <c r="K50" i="15" s="1"/>
  <c r="L50" i="15" s="1"/>
  <c r="M50" i="15" s="1"/>
  <c r="N50" i="15" s="1"/>
  <c r="O50" i="15" s="1"/>
  <c r="P50" i="15" s="1"/>
  <c r="Q50" i="15" s="1"/>
  <c r="R50" i="15" s="1"/>
  <c r="S50" i="15" s="1"/>
  <c r="T50" i="15" s="1"/>
  <c r="U50" i="15" s="1"/>
  <c r="V50" i="15" s="1"/>
  <c r="W50" i="15" s="1"/>
  <c r="X50" i="15" s="1"/>
  <c r="Y50" i="15" s="1"/>
  <c r="Z50" i="15" s="1"/>
  <c r="AA50" i="15" s="1"/>
  <c r="AB50" i="15" s="1"/>
  <c r="AD50" i="15"/>
  <c r="J8" i="15"/>
  <c r="K8" i="15" s="1"/>
  <c r="L8" i="15" s="1"/>
  <c r="M8" i="15" s="1"/>
  <c r="N8" i="15" s="1"/>
  <c r="O8" i="15" s="1"/>
  <c r="P8" i="15" s="1"/>
  <c r="Q8" i="15" s="1"/>
  <c r="R8" i="15" s="1"/>
  <c r="S8" i="15" s="1"/>
  <c r="T8" i="15" s="1"/>
  <c r="U8" i="15" s="1"/>
  <c r="V8" i="15" s="1"/>
  <c r="W8" i="15" s="1"/>
  <c r="X8" i="15" s="1"/>
  <c r="Y8" i="15" s="1"/>
  <c r="Z8" i="15" s="1"/>
  <c r="AA8" i="15" s="1"/>
  <c r="AB8" i="15" s="1"/>
  <c r="J38" i="15"/>
  <c r="K38" i="15" s="1"/>
  <c r="L38" i="15" s="1"/>
  <c r="M38" i="15" s="1"/>
  <c r="N38" i="15" s="1"/>
  <c r="O38" i="15" s="1"/>
  <c r="P38" i="15" s="1"/>
  <c r="Q38" i="15" s="1"/>
  <c r="R38" i="15" s="1"/>
  <c r="S38" i="15" s="1"/>
  <c r="T38" i="15" s="1"/>
  <c r="U38" i="15" s="1"/>
  <c r="V38" i="15" s="1"/>
  <c r="W38" i="15" s="1"/>
  <c r="X38" i="15" s="1"/>
  <c r="Y38" i="15" s="1"/>
  <c r="Z38" i="15" s="1"/>
  <c r="AA38" i="15" s="1"/>
  <c r="AB38" i="15" s="1"/>
  <c r="AD38" i="15"/>
  <c r="J74" i="15"/>
  <c r="K74" i="15" s="1"/>
  <c r="L74" i="15" s="1"/>
  <c r="M74" i="15" s="1"/>
  <c r="N74" i="15" s="1"/>
  <c r="O74" i="15" s="1"/>
  <c r="P74" i="15" s="1"/>
  <c r="Q74" i="15" s="1"/>
  <c r="R74" i="15" s="1"/>
  <c r="S74" i="15" s="1"/>
  <c r="T74" i="15" s="1"/>
  <c r="U74" i="15" s="1"/>
  <c r="V74" i="15" s="1"/>
  <c r="W74" i="15" s="1"/>
  <c r="X74" i="15" s="1"/>
  <c r="Y74" i="15" s="1"/>
  <c r="Z74" i="15" s="1"/>
  <c r="AA74" i="15" s="1"/>
  <c r="AB74" i="15" s="1"/>
  <c r="J14" i="15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AB14" i="15" s="1"/>
  <c r="AD14" i="15"/>
  <c r="J44" i="15"/>
  <c r="K44" i="15" s="1"/>
  <c r="L44" i="15" s="1"/>
  <c r="M44" i="15" s="1"/>
  <c r="N44" i="15" s="1"/>
  <c r="O44" i="15" s="1"/>
  <c r="P44" i="15" s="1"/>
  <c r="Q44" i="15" s="1"/>
  <c r="R44" i="15" s="1"/>
  <c r="S44" i="15" s="1"/>
  <c r="T44" i="15" s="1"/>
  <c r="U44" i="15" s="1"/>
  <c r="V44" i="15" s="1"/>
  <c r="W44" i="15" s="1"/>
  <c r="X44" i="15" s="1"/>
  <c r="Y44" i="15" s="1"/>
  <c r="Z44" i="15" s="1"/>
  <c r="AA44" i="15" s="1"/>
  <c r="AB44" i="15" s="1"/>
  <c r="J80" i="15"/>
  <c r="K80" i="15" s="1"/>
  <c r="L80" i="15" s="1"/>
  <c r="M80" i="15" s="1"/>
  <c r="N80" i="15" s="1"/>
  <c r="O80" i="15" s="1"/>
  <c r="P80" i="15" s="1"/>
  <c r="Q80" i="15" s="1"/>
  <c r="R80" i="15" s="1"/>
  <c r="S80" i="15" s="1"/>
  <c r="T80" i="15" s="1"/>
  <c r="U80" i="15" s="1"/>
  <c r="V80" i="15" s="1"/>
  <c r="W80" i="15" s="1"/>
  <c r="X80" i="15" s="1"/>
  <c r="Y80" i="15" s="1"/>
  <c r="Z80" i="15" s="1"/>
  <c r="AA80" i="15" s="1"/>
  <c r="AB80" i="15" s="1"/>
  <c r="AD80" i="15"/>
  <c r="D62" i="15"/>
  <c r="E62" i="15" s="1"/>
  <c r="F62" i="15" s="1"/>
  <c r="G62" i="15" s="1"/>
  <c r="H62" i="15" s="1"/>
  <c r="J62" i="15" s="1"/>
  <c r="K62" i="15" s="1"/>
  <c r="L62" i="15" s="1"/>
  <c r="M62" i="15" s="1"/>
  <c r="N62" i="15" s="1"/>
  <c r="O62" i="15" s="1"/>
  <c r="P62" i="15" s="1"/>
  <c r="Q62" i="15" s="1"/>
  <c r="R62" i="15" s="1"/>
  <c r="S62" i="15" s="1"/>
  <c r="T62" i="15" s="1"/>
  <c r="U62" i="15" s="1"/>
  <c r="V62" i="15" s="1"/>
  <c r="W62" i="15" s="1"/>
  <c r="X62" i="15" s="1"/>
  <c r="Y62" i="15" s="1"/>
  <c r="Z62" i="15" s="1"/>
  <c r="AA62" i="15" s="1"/>
  <c r="AB62" i="15" s="1"/>
  <c r="D26" i="15"/>
  <c r="E26" i="15" s="1"/>
  <c r="F26" i="15" s="1"/>
  <c r="G26" i="15" s="1"/>
  <c r="H26" i="15" s="1"/>
  <c r="J26" i="15" s="1"/>
  <c r="K26" i="15" s="1"/>
  <c r="L26" i="15" s="1"/>
  <c r="M26" i="15" s="1"/>
  <c r="N26" i="15" s="1"/>
  <c r="O26" i="15" s="1"/>
  <c r="P26" i="15" s="1"/>
  <c r="Q26" i="15" s="1"/>
  <c r="R26" i="15" s="1"/>
  <c r="S26" i="15" s="1"/>
  <c r="T26" i="15" s="1"/>
  <c r="U26" i="15" s="1"/>
  <c r="V26" i="15" s="1"/>
  <c r="W26" i="15" s="1"/>
  <c r="X26" i="15" s="1"/>
  <c r="Y26" i="15" s="1"/>
  <c r="Z26" i="15" s="1"/>
  <c r="AA26" i="15" s="1"/>
  <c r="AB26" i="15" s="1"/>
  <c r="AD26" i="15"/>
  <c r="J20" i="15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J56" i="15"/>
  <c r="K56" i="15" s="1"/>
  <c r="L56" i="15" s="1"/>
  <c r="M56" i="15" s="1"/>
  <c r="N56" i="15" s="1"/>
  <c r="O56" i="15" s="1"/>
  <c r="P56" i="15" s="1"/>
  <c r="Q56" i="15" s="1"/>
  <c r="R56" i="15" s="1"/>
  <c r="S56" i="15" s="1"/>
  <c r="T56" i="15" s="1"/>
  <c r="U56" i="15" s="1"/>
  <c r="V56" i="15" s="1"/>
  <c r="W56" i="15" s="1"/>
  <c r="X56" i="15" s="1"/>
  <c r="Y56" i="15" s="1"/>
  <c r="Z56" i="15" s="1"/>
  <c r="AA56" i="15" s="1"/>
  <c r="AB56" i="15" s="1"/>
  <c r="AD56" i="15"/>
  <c r="J86" i="15"/>
  <c r="K86" i="15" s="1"/>
  <c r="L86" i="15" s="1"/>
  <c r="M86" i="15" s="1"/>
  <c r="N86" i="15" s="1"/>
  <c r="O86" i="15" s="1"/>
  <c r="P86" i="15" s="1"/>
  <c r="Q86" i="15" s="1"/>
  <c r="R86" i="15" s="1"/>
  <c r="S86" i="15" s="1"/>
  <c r="T86" i="15" s="1"/>
  <c r="U86" i="15" s="1"/>
  <c r="V86" i="15" s="1"/>
  <c r="W86" i="15" s="1"/>
  <c r="X86" i="15" s="1"/>
  <c r="Y86" i="15" s="1"/>
  <c r="J32" i="15"/>
  <c r="K32" i="15" s="1"/>
  <c r="L32" i="15" s="1"/>
  <c r="M32" i="15" s="1"/>
  <c r="N32" i="15" s="1"/>
  <c r="O32" i="15" s="1"/>
  <c r="P32" i="15" s="1"/>
  <c r="Q32" i="15" s="1"/>
  <c r="R32" i="15" s="1"/>
  <c r="S32" i="15" s="1"/>
  <c r="T32" i="15" s="1"/>
  <c r="U32" i="15" s="1"/>
  <c r="V32" i="15" s="1"/>
  <c r="W32" i="15" s="1"/>
  <c r="X32" i="15" s="1"/>
  <c r="Y32" i="15" s="1"/>
  <c r="Z32" i="15" s="1"/>
  <c r="AA32" i="15" s="1"/>
  <c r="AB32" i="15" s="1"/>
  <c r="AD32" i="15"/>
  <c r="J68" i="15"/>
  <c r="K68" i="15" s="1"/>
  <c r="L68" i="15" s="1"/>
  <c r="M68" i="15" s="1"/>
  <c r="N68" i="15" s="1"/>
  <c r="O68" i="15" s="1"/>
  <c r="P68" i="15" s="1"/>
  <c r="Q68" i="15" s="1"/>
  <c r="R68" i="15" s="1"/>
  <c r="S68" i="15" s="1"/>
  <c r="T68" i="15" s="1"/>
  <c r="U68" i="15" s="1"/>
  <c r="V68" i="15" s="1"/>
  <c r="W68" i="15" s="1"/>
  <c r="X68" i="15" s="1"/>
  <c r="Y68" i="15" s="1"/>
  <c r="Z68" i="15" s="1"/>
  <c r="AA68" i="15" s="1"/>
  <c r="AB68" i="15" s="1"/>
  <c r="D44" i="14"/>
  <c r="E44" i="14" s="1"/>
  <c r="F44" i="14" s="1"/>
  <c r="G44" i="14" s="1"/>
  <c r="H44" i="14" s="1"/>
  <c r="I44" i="14" s="1"/>
  <c r="J44" i="14" s="1"/>
  <c r="K44" i="14" s="1"/>
  <c r="L44" i="14" s="1"/>
  <c r="M44" i="14" s="1"/>
  <c r="N44" i="14" s="1"/>
  <c r="O44" i="14" s="1"/>
  <c r="P44" i="14" s="1"/>
  <c r="Q44" i="14" s="1"/>
  <c r="R44" i="14" s="1"/>
  <c r="S44" i="14" s="1"/>
  <c r="T44" i="14" s="1"/>
  <c r="U44" i="14" s="1"/>
  <c r="V44" i="14" s="1"/>
  <c r="AE44" i="14" s="1"/>
  <c r="D62" i="14"/>
  <c r="E62" i="14" s="1"/>
  <c r="F62" i="14" s="1"/>
  <c r="G62" i="14" s="1"/>
  <c r="H62" i="14" s="1"/>
  <c r="I62" i="14" s="1"/>
  <c r="J62" i="14" s="1"/>
  <c r="K62" i="14" s="1"/>
  <c r="L62" i="14" s="1"/>
  <c r="M62" i="14" s="1"/>
  <c r="N62" i="14" s="1"/>
  <c r="O62" i="14" s="1"/>
  <c r="P62" i="14" s="1"/>
  <c r="Q62" i="14" s="1"/>
  <c r="R62" i="14" s="1"/>
  <c r="S62" i="14" s="1"/>
  <c r="T62" i="14" s="1"/>
  <c r="U62" i="14" s="1"/>
  <c r="D80" i="14"/>
  <c r="E80" i="14" s="1"/>
  <c r="F80" i="14" s="1"/>
  <c r="G80" i="14" s="1"/>
  <c r="H80" i="14" s="1"/>
  <c r="I80" i="14" s="1"/>
  <c r="J80" i="14" s="1"/>
  <c r="K80" i="14" s="1"/>
  <c r="L80" i="14" s="1"/>
  <c r="M80" i="14" s="1"/>
  <c r="N80" i="14" s="1"/>
  <c r="O80" i="14" s="1"/>
  <c r="P80" i="14" s="1"/>
  <c r="Q80" i="14" s="1"/>
  <c r="R80" i="14" s="1"/>
  <c r="S80" i="14" s="1"/>
  <c r="T80" i="14" s="1"/>
  <c r="U80" i="14" s="1"/>
  <c r="V80" i="14" s="1"/>
  <c r="AE80" i="14" s="1"/>
  <c r="D20" i="14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AE20" i="14" s="1"/>
  <c r="D32" i="14"/>
  <c r="E32" i="14" s="1"/>
  <c r="F32" i="14" s="1"/>
  <c r="G32" i="14" s="1"/>
  <c r="H32" i="14" s="1"/>
  <c r="I32" i="14" s="1"/>
  <c r="J32" i="14" s="1"/>
  <c r="K32" i="14" s="1"/>
  <c r="L32" i="14" s="1"/>
  <c r="M32" i="14" s="1"/>
  <c r="N32" i="14" s="1"/>
  <c r="O32" i="14" s="1"/>
  <c r="P32" i="14" s="1"/>
  <c r="Q32" i="14" s="1"/>
  <c r="R32" i="14" s="1"/>
  <c r="S32" i="14" s="1"/>
  <c r="T32" i="14" s="1"/>
  <c r="U32" i="14" s="1"/>
  <c r="AE32" i="14" s="1"/>
  <c r="D50" i="14"/>
  <c r="E50" i="14" s="1"/>
  <c r="F50" i="14" s="1"/>
  <c r="G50" i="14" s="1"/>
  <c r="H50" i="14" s="1"/>
  <c r="I50" i="14" s="1"/>
  <c r="J50" i="14" s="1"/>
  <c r="K50" i="14" s="1"/>
  <c r="L50" i="14" s="1"/>
  <c r="M50" i="14" s="1"/>
  <c r="N50" i="14" s="1"/>
  <c r="O50" i="14" s="1"/>
  <c r="P50" i="14" s="1"/>
  <c r="Q50" i="14" s="1"/>
  <c r="R50" i="14" s="1"/>
  <c r="S50" i="14" s="1"/>
  <c r="T50" i="14" s="1"/>
  <c r="U50" i="14" s="1"/>
  <c r="AE50" i="14" s="1"/>
  <c r="D8" i="14"/>
  <c r="E8" i="14" s="1"/>
  <c r="F8" i="14" s="1"/>
  <c r="G8" i="14" s="1"/>
  <c r="H8" i="14" s="1"/>
  <c r="I8" i="14" s="1"/>
  <c r="J8" i="14" s="1"/>
  <c r="K8" i="14" s="1"/>
  <c r="L8" i="14" s="1"/>
  <c r="M8" i="14" s="1"/>
  <c r="N8" i="14" s="1"/>
  <c r="O8" i="14" s="1"/>
  <c r="P8" i="14" s="1"/>
  <c r="Q8" i="14" s="1"/>
  <c r="R8" i="14" s="1"/>
  <c r="S8" i="14" s="1"/>
  <c r="T8" i="14" s="1"/>
  <c r="U8" i="14" s="1"/>
  <c r="V8" i="14" s="1"/>
  <c r="AE8" i="14" s="1"/>
  <c r="D14" i="14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4" i="14" s="1"/>
  <c r="Q14" i="14" s="1"/>
  <c r="R14" i="14" s="1"/>
  <c r="S14" i="14" s="1"/>
  <c r="T14" i="14" s="1"/>
  <c r="U14" i="14" s="1"/>
  <c r="V14" i="14" s="1"/>
  <c r="AE14" i="14" s="1"/>
  <c r="D26" i="14"/>
  <c r="E26" i="14" s="1"/>
  <c r="F26" i="14" s="1"/>
  <c r="G26" i="14" s="1"/>
  <c r="H26" i="14" s="1"/>
  <c r="I26" i="14" s="1"/>
  <c r="J26" i="14" s="1"/>
  <c r="K26" i="14" s="1"/>
  <c r="L26" i="14" s="1"/>
  <c r="M26" i="14" s="1"/>
  <c r="N26" i="14" s="1"/>
  <c r="O26" i="14" s="1"/>
  <c r="P26" i="14" s="1"/>
  <c r="Q26" i="14" s="1"/>
  <c r="R26" i="14" s="1"/>
  <c r="S26" i="14" s="1"/>
  <c r="T26" i="14" s="1"/>
  <c r="U26" i="14" s="1"/>
  <c r="D68" i="14"/>
  <c r="E68" i="14" s="1"/>
  <c r="F68" i="14" s="1"/>
  <c r="G68" i="14" s="1"/>
  <c r="H68" i="14" s="1"/>
  <c r="I68" i="14" s="1"/>
  <c r="J68" i="14" s="1"/>
  <c r="K68" i="14" s="1"/>
  <c r="L68" i="14" s="1"/>
  <c r="M68" i="14" s="1"/>
  <c r="N68" i="14" s="1"/>
  <c r="O68" i="14" s="1"/>
  <c r="P68" i="14" s="1"/>
  <c r="Q68" i="14" s="1"/>
  <c r="R68" i="14" s="1"/>
  <c r="S68" i="14" s="1"/>
  <c r="T68" i="14" s="1"/>
  <c r="U68" i="14" s="1"/>
  <c r="V68" i="14" s="1"/>
  <c r="AE68" i="14" s="1"/>
  <c r="D38" i="14"/>
  <c r="E38" i="14" s="1"/>
  <c r="F38" i="14" s="1"/>
  <c r="G38" i="14" s="1"/>
  <c r="H38" i="14" s="1"/>
  <c r="I38" i="14" s="1"/>
  <c r="J38" i="14" s="1"/>
  <c r="K38" i="14" s="1"/>
  <c r="L38" i="14" s="1"/>
  <c r="M38" i="14" s="1"/>
  <c r="N38" i="14" s="1"/>
  <c r="O38" i="14" s="1"/>
  <c r="P38" i="14" s="1"/>
  <c r="Q38" i="14" s="1"/>
  <c r="R38" i="14" s="1"/>
  <c r="S38" i="14" s="1"/>
  <c r="T38" i="14" s="1"/>
  <c r="U38" i="14" s="1"/>
  <c r="V38" i="14" s="1"/>
  <c r="AE38" i="14" s="1"/>
  <c r="D56" i="14"/>
  <c r="E56" i="14" s="1"/>
  <c r="F56" i="14" s="1"/>
  <c r="G56" i="14" s="1"/>
  <c r="H56" i="14" s="1"/>
  <c r="I56" i="14" s="1"/>
  <c r="J56" i="14" s="1"/>
  <c r="K56" i="14" s="1"/>
  <c r="L56" i="14" s="1"/>
  <c r="M56" i="14" s="1"/>
  <c r="N56" i="14" s="1"/>
  <c r="O56" i="14" s="1"/>
  <c r="P56" i="14" s="1"/>
  <c r="Q56" i="14" s="1"/>
  <c r="R56" i="14" s="1"/>
  <c r="S56" i="14" s="1"/>
  <c r="T56" i="14" s="1"/>
  <c r="U56" i="14" s="1"/>
  <c r="V56" i="14" s="1"/>
  <c r="AE56" i="14" s="1"/>
  <c r="D74" i="14"/>
  <c r="E74" i="14" s="1"/>
  <c r="F74" i="14" s="1"/>
  <c r="G74" i="14" s="1"/>
  <c r="H74" i="14" s="1"/>
  <c r="I74" i="14" s="1"/>
  <c r="J74" i="14" s="1"/>
  <c r="K74" i="14" s="1"/>
  <c r="L74" i="14" s="1"/>
  <c r="M74" i="14" s="1"/>
  <c r="N74" i="14" s="1"/>
  <c r="O74" i="14" s="1"/>
  <c r="P74" i="14" s="1"/>
  <c r="Q74" i="14" s="1"/>
  <c r="R74" i="14" s="1"/>
  <c r="S74" i="14" s="1"/>
  <c r="T74" i="14" s="1"/>
  <c r="U74" i="14" s="1"/>
  <c r="V74" i="14" s="1"/>
  <c r="AE74" i="14" s="1"/>
  <c r="AC79" i="17"/>
  <c r="AC93" i="15"/>
  <c r="AC92" i="15"/>
  <c r="K20" i="9"/>
  <c r="L20" i="9" s="1"/>
  <c r="M20" i="9" s="1"/>
  <c r="N20" i="9" s="1"/>
  <c r="S20" i="9" s="1"/>
  <c r="T20" i="9" s="1"/>
  <c r="U20" i="9" s="1"/>
  <c r="V20" i="9" s="1"/>
  <c r="W20" i="9" s="1"/>
  <c r="X20" i="9" s="1"/>
  <c r="Y20" i="9" s="1"/>
  <c r="Z20" i="9" s="1"/>
  <c r="AA20" i="9" s="1"/>
  <c r="AB20" i="9" s="1"/>
  <c r="AC20" i="9" s="1"/>
  <c r="AD20" i="9" s="1"/>
  <c r="AE20" i="9" s="1"/>
  <c r="AF20" i="9" s="1"/>
  <c r="K134" i="9"/>
  <c r="L134" i="9" s="1"/>
  <c r="M134" i="9" s="1"/>
  <c r="N134" i="9" s="1"/>
  <c r="S134" i="9" s="1"/>
  <c r="T134" i="9" s="1"/>
  <c r="U134" i="9" s="1"/>
  <c r="V134" i="9" s="1"/>
  <c r="W134" i="9" s="1"/>
  <c r="X134" i="9" s="1"/>
  <c r="Y134" i="9" s="1"/>
  <c r="Z134" i="9" s="1"/>
  <c r="AA134" i="9" s="1"/>
  <c r="AB134" i="9" s="1"/>
  <c r="AC134" i="9" s="1"/>
  <c r="AD134" i="9" s="1"/>
  <c r="AE134" i="9" s="1"/>
  <c r="AF134" i="9" s="1"/>
  <c r="W20" i="1"/>
  <c r="X20" i="1" s="1"/>
  <c r="Y20" i="1" s="1"/>
  <c r="Z20" i="1" s="1"/>
  <c r="AA20" i="1" s="1"/>
  <c r="AB20" i="1" s="1"/>
  <c r="D50" i="16"/>
  <c r="E50" i="16" s="1"/>
  <c r="F50" i="16" s="1"/>
  <c r="G50" i="16" s="1"/>
  <c r="H50" i="16" s="1"/>
  <c r="I50" i="16" s="1"/>
  <c r="J50" i="16" s="1"/>
  <c r="K50" i="16" s="1"/>
  <c r="L50" i="16" s="1"/>
  <c r="M50" i="16" s="1"/>
  <c r="N50" i="16" s="1"/>
  <c r="O50" i="16" s="1"/>
  <c r="P50" i="16" s="1"/>
  <c r="Q50" i="16" s="1"/>
  <c r="R50" i="16" s="1"/>
  <c r="S50" i="16" s="1"/>
  <c r="T50" i="16" s="1"/>
  <c r="U50" i="16" s="1"/>
  <c r="V50" i="16" s="1"/>
  <c r="AC79" i="16"/>
  <c r="AC80" i="17"/>
  <c r="AC78" i="16"/>
  <c r="D26" i="16"/>
  <c r="E26" i="16" s="1"/>
  <c r="F26" i="16" s="1"/>
  <c r="G26" i="16" s="1"/>
  <c r="H26" i="16" s="1"/>
  <c r="I26" i="16" s="1"/>
  <c r="J26" i="16" s="1"/>
  <c r="K26" i="16" s="1"/>
  <c r="L26" i="16" s="1"/>
  <c r="M26" i="16" s="1"/>
  <c r="N26" i="16" s="1"/>
  <c r="O26" i="16" s="1"/>
  <c r="P26" i="16" s="1"/>
  <c r="Q26" i="16" s="1"/>
  <c r="R26" i="16" s="1"/>
  <c r="S26" i="16" s="1"/>
  <c r="T26" i="16" s="1"/>
  <c r="U26" i="16" s="1"/>
  <c r="V26" i="16" s="1"/>
  <c r="J8" i="17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W8" i="17" s="1"/>
  <c r="X8" i="17" s="1"/>
  <c r="Y8" i="17" s="1"/>
  <c r="Z8" i="17" s="1"/>
  <c r="AA8" i="17" s="1"/>
  <c r="AB8" i="17" s="1"/>
  <c r="J44" i="17"/>
  <c r="K44" i="17" s="1"/>
  <c r="L44" i="17" s="1"/>
  <c r="M44" i="17" s="1"/>
  <c r="N44" i="17" s="1"/>
  <c r="O44" i="17" s="1"/>
  <c r="P44" i="17" s="1"/>
  <c r="Q44" i="17" s="1"/>
  <c r="R44" i="17" s="1"/>
  <c r="S44" i="17" s="1"/>
  <c r="T44" i="17" s="1"/>
  <c r="U44" i="17" s="1"/>
  <c r="V44" i="17" s="1"/>
  <c r="W44" i="17" s="1"/>
  <c r="X44" i="17" s="1"/>
  <c r="Y44" i="17" s="1"/>
  <c r="Z44" i="17" s="1"/>
  <c r="AA44" i="17" s="1"/>
  <c r="AB44" i="17" s="1"/>
  <c r="J50" i="17"/>
  <c r="K50" i="17" s="1"/>
  <c r="L50" i="17" s="1"/>
  <c r="M50" i="17" s="1"/>
  <c r="N50" i="17" s="1"/>
  <c r="O50" i="17" s="1"/>
  <c r="P50" i="17" s="1"/>
  <c r="Q50" i="17" s="1"/>
  <c r="R50" i="17" s="1"/>
  <c r="S50" i="17" s="1"/>
  <c r="T50" i="17" s="1"/>
  <c r="U50" i="17" s="1"/>
  <c r="V50" i="17" s="1"/>
  <c r="W50" i="17" s="1"/>
  <c r="X50" i="17" s="1"/>
  <c r="Y50" i="17" s="1"/>
  <c r="Z50" i="17" s="1"/>
  <c r="AA50" i="17" s="1"/>
  <c r="AB50" i="17" s="1"/>
  <c r="J62" i="17"/>
  <c r="K62" i="17" s="1"/>
  <c r="L62" i="17" s="1"/>
  <c r="M62" i="17" s="1"/>
  <c r="N62" i="17" s="1"/>
  <c r="O62" i="17" s="1"/>
  <c r="P62" i="17" s="1"/>
  <c r="Q62" i="17" s="1"/>
  <c r="R62" i="17" s="1"/>
  <c r="S62" i="17" s="1"/>
  <c r="T62" i="17" s="1"/>
  <c r="U62" i="17" s="1"/>
  <c r="V62" i="17" s="1"/>
  <c r="W62" i="17" s="1"/>
  <c r="X62" i="17" s="1"/>
  <c r="Y62" i="17" s="1"/>
  <c r="Z62" i="17" s="1"/>
  <c r="AA62" i="17" s="1"/>
  <c r="AB62" i="17" s="1"/>
  <c r="AC78" i="17"/>
  <c r="AC81" i="17"/>
  <c r="J26" i="17"/>
  <c r="K26" i="17" s="1"/>
  <c r="L26" i="17" s="1"/>
  <c r="M26" i="17" s="1"/>
  <c r="N26" i="17" s="1"/>
  <c r="O26" i="17" s="1"/>
  <c r="P26" i="17" s="1"/>
  <c r="Q26" i="17" s="1"/>
  <c r="R26" i="17" s="1"/>
  <c r="S26" i="17" s="1"/>
  <c r="T26" i="17" s="1"/>
  <c r="U26" i="17" s="1"/>
  <c r="V26" i="17" s="1"/>
  <c r="W26" i="17" s="1"/>
  <c r="X26" i="17" s="1"/>
  <c r="Y26" i="17" s="1"/>
  <c r="Z26" i="17" s="1"/>
  <c r="AA26" i="17" s="1"/>
  <c r="AB26" i="17" s="1"/>
  <c r="D20" i="16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W20" i="16" s="1"/>
  <c r="X20" i="16" s="1"/>
  <c r="Y20" i="16" s="1"/>
  <c r="Z20" i="16" s="1"/>
  <c r="AA20" i="16" s="1"/>
  <c r="AB20" i="16" s="1"/>
  <c r="AC91" i="15"/>
  <c r="AC84" i="14"/>
  <c r="AC85" i="14"/>
  <c r="AB170" i="1"/>
  <c r="AB152" i="1"/>
  <c r="AB128" i="1"/>
  <c r="AB122" i="1"/>
  <c r="AB110" i="1"/>
  <c r="AB104" i="1"/>
  <c r="AB86" i="1"/>
  <c r="AB62" i="1"/>
  <c r="AB38" i="1"/>
  <c r="D26" i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AC90" i="15"/>
  <c r="AH134" i="9" l="1"/>
  <c r="AD74" i="17"/>
  <c r="E56" i="17"/>
  <c r="F56" i="17" s="1"/>
  <c r="G56" i="17" s="1"/>
  <c r="K74" i="17"/>
  <c r="L74" i="17" s="1"/>
  <c r="M74" i="17" s="1"/>
  <c r="N74" i="17" s="1"/>
  <c r="O74" i="17" s="1"/>
  <c r="P74" i="17" s="1"/>
  <c r="Q74" i="17" s="1"/>
  <c r="R74" i="17" s="1"/>
  <c r="S74" i="17" s="1"/>
  <c r="T74" i="17" s="1"/>
  <c r="U74" i="17" s="1"/>
  <c r="V74" i="17" s="1"/>
  <c r="W74" i="17" s="1"/>
  <c r="X74" i="17" s="1"/>
  <c r="Y74" i="17" s="1"/>
  <c r="E20" i="17"/>
  <c r="F20" i="17" s="1"/>
  <c r="G20" i="17" s="1"/>
  <c r="H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Z20" i="17" s="1"/>
  <c r="AA20" i="17" s="1"/>
  <c r="AB20" i="17" s="1"/>
  <c r="AD44" i="17"/>
  <c r="AD50" i="17"/>
  <c r="AD26" i="17"/>
  <c r="AD62" i="17"/>
  <c r="AD68" i="17"/>
  <c r="AD32" i="17"/>
  <c r="AD8" i="17"/>
  <c r="AD68" i="15"/>
  <c r="AD86" i="15"/>
  <c r="AD20" i="15"/>
  <c r="AD62" i="15"/>
  <c r="AD44" i="15"/>
  <c r="AD74" i="15"/>
  <c r="AD8" i="15"/>
  <c r="V26" i="14"/>
  <c r="AD26" i="14" s="1"/>
  <c r="AE26" i="14"/>
  <c r="W50" i="14"/>
  <c r="X50" i="14" s="1"/>
  <c r="AD56" i="14"/>
  <c r="AD68" i="14"/>
  <c r="AD14" i="14"/>
  <c r="AD20" i="14"/>
  <c r="W62" i="14"/>
  <c r="X62" i="14" s="1"/>
  <c r="Y62" i="14" s="1"/>
  <c r="Z62" i="14" s="1"/>
  <c r="AA62" i="14" s="1"/>
  <c r="AB62" i="14" s="1"/>
  <c r="AE62" i="14"/>
  <c r="W32" i="14"/>
  <c r="X32" i="14" s="1"/>
  <c r="AD74" i="14"/>
  <c r="AD38" i="14"/>
  <c r="AD8" i="14"/>
  <c r="AD80" i="14"/>
  <c r="AD44" i="14"/>
  <c r="Y50" i="14"/>
  <c r="Z50" i="14" s="1"/>
  <c r="AA50" i="14" s="1"/>
  <c r="AB50" i="14" s="1"/>
  <c r="H56" i="17"/>
  <c r="J56" i="17" s="1"/>
  <c r="K56" i="17" s="1"/>
  <c r="L56" i="17" s="1"/>
  <c r="M56" i="17" s="1"/>
  <c r="N56" i="17" s="1"/>
  <c r="O56" i="17" s="1"/>
  <c r="P56" i="17" s="1"/>
  <c r="Q56" i="17" s="1"/>
  <c r="R56" i="17" s="1"/>
  <c r="S56" i="17" s="1"/>
  <c r="T56" i="17" s="1"/>
  <c r="U56" i="17" s="1"/>
  <c r="V56" i="17" s="1"/>
  <c r="W56" i="17" s="1"/>
  <c r="X56" i="17" s="1"/>
  <c r="Y56" i="17" s="1"/>
  <c r="Z56" i="17" s="1"/>
  <c r="AA56" i="17" s="1"/>
  <c r="AB56" i="17" s="1"/>
  <c r="Y32" i="14"/>
  <c r="Z32" i="14" s="1"/>
  <c r="AA32" i="14" s="1"/>
  <c r="AB32" i="14" s="1"/>
  <c r="AD20" i="17" l="1"/>
  <c r="AD56" i="17"/>
  <c r="AD50" i="14"/>
  <c r="AD32" i="14"/>
  <c r="AD62" i="14"/>
  <c r="AE199" i="9"/>
  <c r="AD199" i="9"/>
  <c r="AC199" i="9"/>
  <c r="H199" i="9"/>
  <c r="G199" i="9"/>
  <c r="F199" i="9"/>
  <c r="E199" i="9"/>
  <c r="D199" i="9"/>
  <c r="C199" i="9"/>
  <c r="AF198" i="9"/>
  <c r="AE198" i="9"/>
  <c r="AD198" i="9"/>
  <c r="AC198" i="9"/>
  <c r="H198" i="9"/>
  <c r="G198" i="9"/>
  <c r="F198" i="9"/>
  <c r="E198" i="9"/>
  <c r="D198" i="9"/>
  <c r="C8" i="9"/>
  <c r="AG7" i="9"/>
  <c r="AG199" i="9" l="1"/>
  <c r="AG198" i="9"/>
  <c r="D8" i="9"/>
  <c r="E8" i="9" s="1"/>
  <c r="F8" i="9" s="1"/>
  <c r="AC7" i="1"/>
  <c r="AB180" i="1"/>
  <c r="I180" i="1"/>
  <c r="H180" i="1"/>
  <c r="G180" i="1"/>
  <c r="F180" i="1"/>
  <c r="E180" i="1"/>
  <c r="D180" i="1"/>
  <c r="I181" i="1"/>
  <c r="H181" i="1"/>
  <c r="G181" i="1"/>
  <c r="F181" i="1"/>
  <c r="E181" i="1"/>
  <c r="D181" i="1"/>
  <c r="C181" i="1"/>
  <c r="C8" i="1"/>
  <c r="D8" i="1" s="1"/>
  <c r="G8" i="9" l="1"/>
  <c r="H8" i="9" s="1"/>
  <c r="J8" i="9" s="1"/>
  <c r="E8" i="1"/>
  <c r="F8" i="1" s="1"/>
  <c r="G8" i="1" s="1"/>
  <c r="H8" i="1" s="1"/>
  <c r="I8" i="1" s="1"/>
  <c r="AG200" i="9"/>
  <c r="AG201" i="9"/>
  <c r="AC180" i="1"/>
  <c r="AC181" i="1"/>
  <c r="J8" i="1" l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K8" i="9"/>
  <c r="L8" i="9" s="1"/>
  <c r="M8" i="9" s="1"/>
  <c r="N8" i="9" s="1"/>
  <c r="O8" i="9" l="1"/>
  <c r="P8" i="9" s="1"/>
  <c r="Q8" i="9" s="1"/>
  <c r="R8" i="9" s="1"/>
  <c r="S8" i="9" s="1"/>
  <c r="T8" i="9" s="1"/>
  <c r="U8" i="9" s="1"/>
  <c r="V8" i="9" s="1"/>
  <c r="W8" i="9" s="1"/>
  <c r="X8" i="9" s="1"/>
  <c r="Y8" i="9" s="1"/>
  <c r="Z8" i="9" s="1"/>
  <c r="AA8" i="9" s="1"/>
  <c r="AB8" i="9" s="1"/>
  <c r="AC8" i="9" s="1"/>
  <c r="AD8" i="9" s="1"/>
  <c r="AE8" i="9" s="1"/>
  <c r="AF8" i="9" s="1"/>
</calcChain>
</file>

<file path=xl/sharedStrings.xml><?xml version="1.0" encoding="utf-8"?>
<sst xmlns="http://schemas.openxmlformats.org/spreadsheetml/2006/main" count="3270" uniqueCount="80">
  <si>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</si>
  <si>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</si>
  <si>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</si>
  <si>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</si>
  <si>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</si>
  <si>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</si>
  <si>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</si>
  <si>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</si>
  <si>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</si>
  <si>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</si>
  <si>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</si>
  <si>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</si>
  <si>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</si>
  <si>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</si>
  <si>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</si>
  <si>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</si>
  <si>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Wronia (Wolność)</t>
  </si>
  <si>
    <t xml:space="preserve"> Planty (Mazowiecka)</t>
  </si>
  <si>
    <t xml:space="preserve"> KALISKA (FREDRY)</t>
  </si>
  <si>
    <t xml:space="preserve"> Al.Jana Pawła II (Smocza)</t>
  </si>
  <si>
    <t xml:space="preserve"> DĘBOWA (PĘTLA)</t>
  </si>
  <si>
    <t xml:space="preserve"> Mielęcińska (Skrajna)</t>
  </si>
  <si>
    <t xml:space="preserve"> Mielęcińska (Pawia)</t>
  </si>
  <si>
    <t xml:space="preserve"> LETNIA (BLOKI)</t>
  </si>
  <si>
    <t xml:space="preserve"> Letnia (Szewska)</t>
  </si>
  <si>
    <t xml:space="preserve"> Al.Jana Pawła II (Skrajna)</t>
  </si>
  <si>
    <t xml:space="preserve"> KALISKA (PĘTLA)</t>
  </si>
  <si>
    <t xml:space="preserve"> Wronia (Rakutowska)</t>
  </si>
  <si>
    <t>Dębowa (pętla)</t>
  </si>
  <si>
    <t xml:space="preserve"> Rozkład sobotni</t>
  </si>
  <si>
    <t xml:space="preserve"> Rozkład niedzielny</t>
  </si>
  <si>
    <t xml:space="preserve"> Kierunek: Promienna &gt; Dębowa / Świętosław</t>
  </si>
  <si>
    <t xml:space="preserve"> Kierunek: Świętosław / Dębowa &gt; Promienna</t>
  </si>
  <si>
    <t xml:space="preserve"> PROMIENNA (PĘTLA)</t>
  </si>
  <si>
    <t xml:space="preserve"> Promienna (Chocimska)</t>
  </si>
  <si>
    <t xml:space="preserve"> Budowlanych</t>
  </si>
  <si>
    <t xml:space="preserve"> Wieniecka (KZPOW)</t>
  </si>
  <si>
    <t xml:space="preserve"> Okrzei (Wieniecka)</t>
  </si>
  <si>
    <t xml:space="preserve"> Kilińskiego (Bauera)</t>
  </si>
  <si>
    <t xml:space="preserve"> Kaliska (Dziewińska)</t>
  </si>
  <si>
    <t xml:space="preserve"> Kaliska (Zbiegniewskiej)</t>
  </si>
  <si>
    <t xml:space="preserve"> Murzynowo</t>
  </si>
  <si>
    <t xml:space="preserve"> Kruszyn</t>
  </si>
  <si>
    <t xml:space="preserve"> Kruszynek</t>
  </si>
  <si>
    <t xml:space="preserve"> ŚWIĘTOSŁAW (PĘTLA)</t>
  </si>
  <si>
    <t xml:space="preserve"> PL. WOLNOŚCI 
(WARSZAWSKA)</t>
  </si>
  <si>
    <t xml:space="preserve"> Al. Chopina
 (Św.Antoniego)</t>
  </si>
  <si>
    <t xml:space="preserve"> Al.Jana Pawła II
 (Mielęcińska)</t>
  </si>
  <si>
    <t xml:space="preserve"> AL. JANA PAWŁA II
 (WIĄZOWA)</t>
  </si>
  <si>
    <t xml:space="preserve"> Al.Jana Pawła II
 (Wiewiórcza)</t>
  </si>
  <si>
    <t xml:space="preserve"> Al.Jana Pawła II
 (Pocztowa)</t>
  </si>
  <si>
    <t xml:space="preserve"> Al.Jana Pawła II
 (Zachodnia)</t>
  </si>
  <si>
    <t xml:space="preserve"> Nowa Wieś
 (Instal Projekt)</t>
  </si>
  <si>
    <t xml:space="preserve"> NOWA WIEŚ
 (DIAMENTOWA)</t>
  </si>
  <si>
    <t>Promienna (pętla)</t>
  </si>
  <si>
    <t xml:space="preserve"> Nowa Wieś (lotnisko) n/ż</t>
  </si>
  <si>
    <t xml:space="preserve"> NOWA WIEŚ (PRD)</t>
  </si>
  <si>
    <t xml:space="preserve"> Al.Jana Pawła II (Letnia)</t>
  </si>
  <si>
    <t xml:space="preserve"> Planty</t>
  </si>
  <si>
    <t xml:space="preserve"> Al.Chopina (Chmielna)</t>
  </si>
  <si>
    <t xml:space="preserve"> 20-go STYCZNIA</t>
  </si>
  <si>
    <t xml:space="preserve"> Okrzei (Wyszyńskiego)</t>
  </si>
  <si>
    <t xml:space="preserve"> Wieniecka (Chemików)</t>
  </si>
  <si>
    <t xml:space="preserve"> Budowlanych (Hutnicza</t>
  </si>
  <si>
    <t xml:space="preserve"> Al.Jana Pawła II 
 (Brzezinowa)</t>
  </si>
  <si>
    <t xml:space="preserve"> Al.Jana Pawła II
 (Michelińska)</t>
  </si>
  <si>
    <t xml:space="preserve"> Al.Jana Pawła II
 (Kościelna)</t>
  </si>
  <si>
    <t xml:space="preserve"> AL. JANA PAWŁA II
 (SZKOLNA)</t>
  </si>
  <si>
    <t xml:space="preserve"> Kilińskiego
 (Wojska Polskiego)</t>
  </si>
  <si>
    <t xml:space="preserve"> Promienna
 (dworzec Zazamcze)</t>
  </si>
  <si>
    <t>x</t>
  </si>
  <si>
    <t>Świętosław (pętla)</t>
  </si>
  <si>
    <t xml:space="preserve"> Data badań: 12, 14, 21, 26, 27 kwietnia 2016 r.</t>
  </si>
  <si>
    <t>Bilety ulgowe dla rencistów (miesięczne). Pasażer prosi o węzły autobusowe na przystankach, żeby można było się przesiąść.</t>
  </si>
  <si>
    <t xml:space="preserve"> Data badań: 16, 23 kwietnia 2016 r.</t>
  </si>
  <si>
    <t>Prośba, aby linia "3" przejeżdżała przy cmentarzu, obok Auchan.</t>
  </si>
  <si>
    <t xml:space="preserve"> Data badań: 24 kwietnia 2016 r.</t>
  </si>
  <si>
    <t xml:space="preserve"> Data badań: 17, 24 kwietnia 2016 r.</t>
  </si>
  <si>
    <t xml:space="preserve"> Data badań: 16, 23 kwietnia, 7 maja 2016 r.</t>
  </si>
  <si>
    <t xml:space="preserve"> Liczba pasażerów 
 w gminie Włocławek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</si>
</sst>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26"/>
      </patternFill>
    </fill>
  </fills>
  <borders count="7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medium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8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" fillId="5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20" xfId="0" applyFont="1" applyFill="1" applyBorder="1" applyAlignment="1">
      <alignment horizontal="center"/>
    </xf>
    <xf numFmtId="0" fontId="3" fillId="0" borderId="17" xfId="0" applyFont="1" applyBorder="1" applyAlignment="1">
      <alignment horizontal="center" textRotation="90" wrapText="1"/>
    </xf>
    <xf numFmtId="0" fontId="3" fillId="0" borderId="23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12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6" fillId="0" borderId="19" xfId="0" applyFont="1" applyFill="1" applyBorder="1"/>
    <xf numFmtId="0" fontId="6" fillId="0" borderId="21" xfId="0" applyFont="1" applyFill="1" applyBorder="1"/>
    <xf numFmtId="0" fontId="6" fillId="0" borderId="0" xfId="0" applyFont="1" applyAlignment="1">
      <alignment vertical="center"/>
    </xf>
    <xf numFmtId="1" fontId="4" fillId="0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7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2" fontId="4" fillId="0" borderId="41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4" fillId="0" borderId="45" xfId="0" applyNumberFormat="1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0" fontId="13" fillId="0" borderId="51" xfId="1" applyFont="1" applyFill="1" applyBorder="1" applyAlignment="1">
      <alignment vertical="center"/>
    </xf>
    <xf numFmtId="0" fontId="14" fillId="0" borderId="36" xfId="2" applyFont="1" applyBorder="1" applyAlignment="1" applyProtection="1">
      <alignment horizontal="center" textRotation="90" wrapText="1"/>
      <protection hidden="1"/>
    </xf>
    <xf numFmtId="0" fontId="13" fillId="0" borderId="51" xfId="2" applyFont="1" applyFill="1" applyBorder="1" applyAlignment="1">
      <alignment vertical="center"/>
    </xf>
    <xf numFmtId="0" fontId="14" fillId="0" borderId="36" xfId="2" applyFont="1" applyBorder="1" applyAlignment="1" applyProtection="1">
      <alignment horizontal="center" textRotation="90" wrapText="1"/>
      <protection hidden="1"/>
    </xf>
    <xf numFmtId="0" fontId="13" fillId="0" borderId="51" xfId="1" applyFont="1" applyFill="1" applyBorder="1" applyAlignment="1">
      <alignment vertical="center"/>
    </xf>
    <xf numFmtId="0" fontId="14" fillId="0" borderId="53" xfId="2" applyFont="1" applyBorder="1" applyAlignment="1" applyProtection="1">
      <alignment horizontal="center" textRotation="90" wrapText="1"/>
      <protection hidden="1"/>
    </xf>
    <xf numFmtId="0" fontId="14" fillId="9" borderId="36" xfId="2" applyFont="1" applyFill="1" applyBorder="1" applyAlignment="1" applyProtection="1">
      <alignment horizontal="center" textRotation="90" wrapText="1"/>
      <protection hidden="1"/>
    </xf>
    <xf numFmtId="0" fontId="14" fillId="9" borderId="53" xfId="2" applyFont="1" applyFill="1" applyBorder="1" applyAlignment="1" applyProtection="1">
      <alignment horizontal="center" textRotation="90" wrapText="1"/>
      <protection hidden="1"/>
    </xf>
    <xf numFmtId="0" fontId="14" fillId="7" borderId="36" xfId="2" applyFont="1" applyFill="1" applyBorder="1" applyAlignment="1" applyProtection="1">
      <alignment horizontal="center" textRotation="90" wrapText="1"/>
      <protection hidden="1"/>
    </xf>
    <xf numFmtId="0" fontId="1" fillId="0" borderId="0" xfId="0" applyFont="1" applyFill="1" applyBorder="1" applyAlignment="1">
      <alignment vertical="center"/>
    </xf>
    <xf numFmtId="0" fontId="14" fillId="0" borderId="36" xfId="0" applyFont="1" applyBorder="1" applyAlignment="1" applyProtection="1">
      <alignment horizontal="center" textRotation="90" wrapText="1"/>
      <protection hidden="1"/>
    </xf>
    <xf numFmtId="0" fontId="13" fillId="0" borderId="51" xfId="1" applyFont="1" applyFill="1" applyBorder="1" applyAlignment="1">
      <alignment vertical="center"/>
    </xf>
    <xf numFmtId="0" fontId="14" fillId="0" borderId="53" xfId="0" applyFont="1" applyBorder="1" applyAlignment="1" applyProtection="1">
      <alignment horizontal="center" textRotation="90" wrapText="1"/>
      <protection hidden="1"/>
    </xf>
    <xf numFmtId="0" fontId="3" fillId="3" borderId="24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7" borderId="57" xfId="0" applyFont="1" applyFill="1" applyBorder="1" applyAlignment="1">
      <alignment horizontal="center" vertical="center" shrinkToFit="1"/>
    </xf>
    <xf numFmtId="0" fontId="3" fillId="9" borderId="57" xfId="0" applyFont="1" applyFill="1" applyBorder="1" applyAlignment="1">
      <alignment horizontal="center" vertical="center" shrinkToFit="1"/>
    </xf>
    <xf numFmtId="0" fontId="3" fillId="9" borderId="58" xfId="0" applyFont="1" applyFill="1" applyBorder="1" applyAlignment="1">
      <alignment horizontal="center" vertical="center" shrinkToFit="1"/>
    </xf>
    <xf numFmtId="0" fontId="3" fillId="9" borderId="22" xfId="0" applyFont="1" applyFill="1" applyBorder="1" applyAlignment="1">
      <alignment horizontal="center" vertical="center" shrinkToFit="1"/>
    </xf>
    <xf numFmtId="0" fontId="3" fillId="9" borderId="28" xfId="0" applyFont="1" applyFill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2" fontId="3" fillId="6" borderId="47" xfId="2" applyNumberFormat="1" applyFont="1" applyFill="1" applyBorder="1" applyAlignment="1">
      <alignment horizontal="center" shrinkToFit="1"/>
    </xf>
    <xf numFmtId="0" fontId="3" fillId="9" borderId="60" xfId="0" applyFont="1" applyFill="1" applyBorder="1" applyAlignment="1">
      <alignment horizontal="center" vertical="center" shrinkToFit="1"/>
    </xf>
    <xf numFmtId="0" fontId="3" fillId="9" borderId="61" xfId="0" applyFont="1" applyFill="1" applyBorder="1" applyAlignment="1">
      <alignment horizontal="center" vertical="center" shrinkToFit="1"/>
    </xf>
    <xf numFmtId="0" fontId="3" fillId="9" borderId="1" xfId="0" applyFont="1" applyFill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59" xfId="0" applyFont="1" applyFill="1" applyBorder="1" applyAlignment="1">
      <alignment horizontal="center" vertical="center" shrinkToFit="1"/>
    </xf>
    <xf numFmtId="0" fontId="3" fillId="2" borderId="60" xfId="0" applyFont="1" applyFill="1" applyBorder="1" applyAlignment="1">
      <alignment horizontal="center" vertical="center" shrinkToFit="1"/>
    </xf>
    <xf numFmtId="0" fontId="3" fillId="8" borderId="60" xfId="0" applyFont="1" applyFill="1" applyBorder="1" applyAlignment="1">
      <alignment horizontal="center" vertical="center" shrinkToFit="1"/>
    </xf>
    <xf numFmtId="0" fontId="3" fillId="10" borderId="60" xfId="0" applyFont="1" applyFill="1" applyBorder="1" applyAlignment="1">
      <alignment horizontal="center" vertical="center" shrinkToFit="1"/>
    </xf>
    <xf numFmtId="0" fontId="3" fillId="10" borderId="61" xfId="0" applyFont="1" applyFill="1" applyBorder="1" applyAlignment="1">
      <alignment horizontal="center" vertical="center" shrinkToFit="1"/>
    </xf>
    <xf numFmtId="0" fontId="3" fillId="10" borderId="1" xfId="0" applyFont="1" applyFill="1" applyBorder="1" applyAlignment="1">
      <alignment horizontal="center" vertical="center" shrinkToFit="1"/>
    </xf>
    <xf numFmtId="0" fontId="3" fillId="9" borderId="15" xfId="0" applyFont="1" applyFill="1" applyBorder="1" applyAlignment="1">
      <alignment horizontal="center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3" fillId="10" borderId="60" xfId="0" applyNumberFormat="1" applyFont="1" applyFill="1" applyBorder="1" applyAlignment="1">
      <alignment horizontal="center" vertical="center" shrinkToFit="1"/>
    </xf>
    <xf numFmtId="2" fontId="3" fillId="2" borderId="3" xfId="0" applyNumberFormat="1" applyFont="1" applyFill="1" applyBorder="1" applyAlignment="1">
      <alignment horizontal="center" vertical="center" shrinkToFit="1"/>
    </xf>
    <xf numFmtId="2" fontId="3" fillId="10" borderId="62" xfId="0" applyNumberFormat="1" applyFont="1" applyFill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14" fillId="9" borderId="53" xfId="0" applyFont="1" applyFill="1" applyBorder="1" applyAlignment="1" applyProtection="1">
      <alignment horizontal="center" textRotation="90" wrapText="1"/>
      <protection hidden="1"/>
    </xf>
    <xf numFmtId="0" fontId="14" fillId="9" borderId="36" xfId="0" applyFont="1" applyFill="1" applyBorder="1" applyAlignment="1" applyProtection="1">
      <alignment horizontal="center" textRotation="90" wrapText="1"/>
      <protection hidden="1"/>
    </xf>
    <xf numFmtId="0" fontId="14" fillId="7" borderId="36" xfId="0" applyFont="1" applyFill="1" applyBorder="1" applyAlignment="1" applyProtection="1">
      <alignment horizontal="center" textRotation="90" wrapText="1"/>
      <protection hidden="1"/>
    </xf>
    <xf numFmtId="0" fontId="14" fillId="11" borderId="36" xfId="0" applyFont="1" applyFill="1" applyBorder="1" applyAlignment="1" applyProtection="1">
      <alignment horizontal="center" textRotation="90" wrapText="1"/>
      <protection hidden="1"/>
    </xf>
    <xf numFmtId="0" fontId="3" fillId="9" borderId="56" xfId="0" applyFont="1" applyFill="1" applyBorder="1" applyAlignment="1">
      <alignment horizontal="center" vertical="center" shrinkToFit="1"/>
    </xf>
    <xf numFmtId="2" fontId="3" fillId="4" borderId="47" xfId="0" applyNumberFormat="1" applyFont="1" applyFill="1" applyBorder="1" applyAlignment="1">
      <alignment horizontal="center" shrinkToFit="1"/>
    </xf>
    <xf numFmtId="0" fontId="3" fillId="11" borderId="57" xfId="0" applyFont="1" applyFill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9" borderId="16" xfId="0" applyFont="1" applyFill="1" applyBorder="1" applyAlignment="1">
      <alignment horizontal="center" vertical="center" shrinkToFit="1"/>
    </xf>
    <xf numFmtId="0" fontId="3" fillId="9" borderId="59" xfId="0" applyFont="1" applyFill="1" applyBorder="1" applyAlignment="1">
      <alignment horizontal="center" vertical="center" shrinkToFit="1"/>
    </xf>
    <xf numFmtId="0" fontId="3" fillId="7" borderId="60" xfId="0" applyFont="1" applyFill="1" applyBorder="1" applyAlignment="1">
      <alignment horizontal="center" vertical="center" shrinkToFit="1"/>
    </xf>
    <xf numFmtId="0" fontId="3" fillId="11" borderId="60" xfId="0" applyFont="1" applyFill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10" borderId="59" xfId="0" applyFont="1" applyFill="1" applyBorder="1" applyAlignment="1">
      <alignment horizontal="center" vertical="center" shrinkToFit="1"/>
    </xf>
    <xf numFmtId="0" fontId="3" fillId="12" borderId="60" xfId="0" applyFont="1" applyFill="1" applyBorder="1" applyAlignment="1">
      <alignment horizontal="center" vertical="center" shrinkToFit="1"/>
    </xf>
    <xf numFmtId="0" fontId="3" fillId="2" borderId="61" xfId="0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2" fontId="3" fillId="9" borderId="60" xfId="0" applyNumberFormat="1" applyFont="1" applyFill="1" applyBorder="1" applyAlignment="1">
      <alignment horizontal="center" vertical="center" shrinkToFit="1"/>
    </xf>
    <xf numFmtId="2" fontId="3" fillId="0" borderId="60" xfId="0" applyNumberFormat="1" applyFont="1" applyFill="1" applyBorder="1" applyAlignment="1">
      <alignment horizontal="center" vertical="center" shrinkToFit="1"/>
    </xf>
    <xf numFmtId="2" fontId="3" fillId="11" borderId="60" xfId="0" applyNumberFormat="1" applyFont="1" applyFill="1" applyBorder="1" applyAlignment="1">
      <alignment horizontal="center" vertical="center" shrinkToFit="1"/>
    </xf>
    <xf numFmtId="2" fontId="3" fillId="0" borderId="61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 shrinkToFit="1"/>
    </xf>
    <xf numFmtId="2" fontId="3" fillId="2" borderId="62" xfId="0" applyNumberFormat="1" applyFont="1" applyFill="1" applyBorder="1" applyAlignment="1">
      <alignment horizontal="center" vertical="center" shrinkToFit="1"/>
    </xf>
    <xf numFmtId="2" fontId="3" fillId="12" borderId="62" xfId="0" applyNumberFormat="1" applyFont="1" applyFill="1" applyBorder="1" applyAlignment="1">
      <alignment horizontal="center" vertical="center" shrinkToFit="1"/>
    </xf>
    <xf numFmtId="2" fontId="3" fillId="2" borderId="63" xfId="0" applyNumberFormat="1" applyFont="1" applyFill="1" applyBorder="1" applyAlignment="1">
      <alignment horizontal="center" vertical="center" shrinkToFit="1"/>
    </xf>
    <xf numFmtId="2" fontId="3" fillId="2" borderId="65" xfId="0" applyNumberFormat="1" applyFont="1" applyFill="1" applyBorder="1" applyAlignment="1">
      <alignment horizontal="center" vertical="center" shrinkToFit="1"/>
    </xf>
    <xf numFmtId="2" fontId="3" fillId="10" borderId="66" xfId="0" applyNumberFormat="1" applyFont="1" applyFill="1" applyBorder="1" applyAlignment="1">
      <alignment horizontal="center" vertical="center" shrinkToFit="1"/>
    </xf>
    <xf numFmtId="2" fontId="3" fillId="2" borderId="66" xfId="0" applyNumberFormat="1" applyFont="1" applyFill="1" applyBorder="1" applyAlignment="1">
      <alignment horizontal="center" vertical="center" shrinkToFit="1"/>
    </xf>
    <xf numFmtId="2" fontId="3" fillId="12" borderId="66" xfId="0" applyNumberFormat="1" applyFont="1" applyFill="1" applyBorder="1" applyAlignment="1">
      <alignment horizontal="center" vertical="center" shrinkToFit="1"/>
    </xf>
    <xf numFmtId="2" fontId="3" fillId="2" borderId="67" xfId="0" applyNumberFormat="1" applyFont="1" applyFill="1" applyBorder="1" applyAlignment="1">
      <alignment horizontal="center" vertical="center" shrinkToFit="1"/>
    </xf>
    <xf numFmtId="2" fontId="3" fillId="4" borderId="47" xfId="0" applyNumberFormat="1" applyFont="1" applyFill="1" applyBorder="1" applyAlignment="1">
      <alignment horizontal="center" vertical="center" shrinkToFit="1"/>
    </xf>
    <xf numFmtId="2" fontId="3" fillId="4" borderId="54" xfId="0" applyNumberFormat="1" applyFont="1" applyFill="1" applyBorder="1" applyAlignment="1">
      <alignment horizontal="center" vertical="center" shrinkToFit="1"/>
    </xf>
    <xf numFmtId="2" fontId="3" fillId="0" borderId="47" xfId="0" applyNumberFormat="1" applyFont="1" applyFill="1" applyBorder="1" applyAlignment="1">
      <alignment horizontal="center" vertical="center" shrinkToFit="1"/>
    </xf>
    <xf numFmtId="2" fontId="3" fillId="9" borderId="55" xfId="0" applyNumberFormat="1" applyFont="1" applyFill="1" applyBorder="1" applyAlignment="1">
      <alignment horizontal="center" vertical="center" shrinkToFit="1"/>
    </xf>
    <xf numFmtId="2" fontId="3" fillId="4" borderId="48" xfId="0" applyNumberFormat="1" applyFont="1" applyFill="1" applyBorder="1" applyAlignment="1">
      <alignment horizontal="center" vertical="center" shrinkToFit="1"/>
    </xf>
    <xf numFmtId="2" fontId="3" fillId="7" borderId="47" xfId="0" applyNumberFormat="1" applyFont="1" applyFill="1" applyBorder="1" applyAlignment="1">
      <alignment horizontal="center" vertical="center" shrinkToFit="1"/>
    </xf>
    <xf numFmtId="2" fontId="3" fillId="6" borderId="48" xfId="0" applyNumberFormat="1" applyFont="1" applyFill="1" applyBorder="1" applyAlignment="1">
      <alignment horizontal="center" vertical="center" shrinkToFit="1"/>
    </xf>
    <xf numFmtId="2" fontId="4" fillId="0" borderId="37" xfId="0" applyNumberFormat="1" applyFont="1" applyFill="1" applyBorder="1" applyAlignment="1">
      <alignment horizontal="center" vertical="center"/>
    </xf>
    <xf numFmtId="2" fontId="4" fillId="0" borderId="25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2" fontId="3" fillId="4" borderId="49" xfId="1" applyNumberFormat="1" applyFont="1" applyFill="1" applyBorder="1" applyAlignment="1">
      <alignment horizontal="center" vertical="center" shrinkToFit="1"/>
    </xf>
    <xf numFmtId="2" fontId="3" fillId="4" borderId="52" xfId="1" applyNumberFormat="1" applyFont="1" applyFill="1" applyBorder="1" applyAlignment="1">
      <alignment horizontal="center" vertical="center" shrinkToFit="1"/>
    </xf>
    <xf numFmtId="2" fontId="3" fillId="4" borderId="47" xfId="1" applyNumberFormat="1" applyFont="1" applyFill="1" applyBorder="1" applyAlignment="1">
      <alignment horizontal="center" vertical="center" shrinkToFit="1"/>
    </xf>
    <xf numFmtId="2" fontId="3" fillId="7" borderId="47" xfId="2" applyNumberFormat="1" applyFont="1" applyFill="1" applyBorder="1" applyAlignment="1">
      <alignment horizontal="center" vertical="center" shrinkToFit="1"/>
    </xf>
    <xf numFmtId="2" fontId="3" fillId="9" borderId="47" xfId="2" applyNumberFormat="1" applyFont="1" applyFill="1" applyBorder="1" applyAlignment="1">
      <alignment horizontal="center" vertical="center" shrinkToFit="1"/>
    </xf>
    <xf numFmtId="2" fontId="3" fillId="0" borderId="50" xfId="1" applyNumberFormat="1" applyFont="1" applyBorder="1" applyAlignment="1">
      <alignment horizontal="center" vertical="center" shrinkToFit="1"/>
    </xf>
    <xf numFmtId="2" fontId="3" fillId="4" borderId="48" xfId="1" applyNumberFormat="1" applyFont="1" applyFill="1" applyBorder="1" applyAlignment="1">
      <alignment horizontal="center" vertical="center" shrinkToFit="1"/>
    </xf>
    <xf numFmtId="2" fontId="3" fillId="6" borderId="47" xfId="2" applyNumberFormat="1" applyFont="1" applyFill="1" applyBorder="1" applyAlignment="1">
      <alignment horizontal="center" vertical="center" shrinkToFit="1"/>
    </xf>
    <xf numFmtId="2" fontId="3" fillId="6" borderId="48" xfId="2" applyNumberFormat="1" applyFont="1" applyFill="1" applyBorder="1" applyAlignment="1">
      <alignment horizontal="center" vertical="center" shrinkToFit="1"/>
    </xf>
    <xf numFmtId="2" fontId="3" fillId="9" borderId="64" xfId="2" applyNumberFormat="1" applyFont="1" applyFill="1" applyBorder="1" applyAlignment="1">
      <alignment horizontal="center" vertical="center" shrinkToFit="1"/>
    </xf>
    <xf numFmtId="2" fontId="3" fillId="0" borderId="49" xfId="1" applyNumberFormat="1" applyFont="1" applyBorder="1" applyAlignment="1">
      <alignment horizontal="center" vertical="center" shrinkToFit="1"/>
    </xf>
    <xf numFmtId="2" fontId="3" fillId="6" borderId="64" xfId="2" applyNumberFormat="1" applyFont="1" applyFill="1" applyBorder="1" applyAlignment="1">
      <alignment horizontal="center" vertical="center" shrinkToFit="1"/>
    </xf>
    <xf numFmtId="2" fontId="3" fillId="9" borderId="54" xfId="0" applyNumberFormat="1" applyFont="1" applyFill="1" applyBorder="1" applyAlignment="1">
      <alignment horizontal="center" vertical="center" shrinkToFit="1"/>
    </xf>
    <xf numFmtId="2" fontId="3" fillId="6" borderId="64" xfId="0" applyNumberFormat="1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5" fillId="0" borderId="68" xfId="1" applyFont="1" applyBorder="1" applyAlignment="1">
      <alignment horizontal="center" textRotation="90" wrapText="1"/>
    </xf>
    <xf numFmtId="0" fontId="10" fillId="4" borderId="30" xfId="1" applyFont="1" applyFill="1" applyBorder="1" applyAlignment="1">
      <alignment horizontal="center" vertical="center"/>
    </xf>
    <xf numFmtId="0" fontId="3" fillId="4" borderId="69" xfId="1" applyFont="1" applyFill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3" fillId="4" borderId="70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1" fontId="11" fillId="0" borderId="7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3" fillId="0" borderId="27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765"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3"/>
  <sheetViews>
    <sheetView tabSelected="1" zoomScaleNormal="100" workbookViewId="0">
      <pane xSplit="2" ySplit="5" topLeftCell="C6" activePane="bottomRight" state="frozen"/>
      <selection activeCell="Y28" sqref="Y28"/>
      <selection pane="topRight" activeCell="Y28" sqref="Y28"/>
      <selection pane="bottomLeft" activeCell="Y28" sqref="Y28"/>
      <selection pane="bottomRight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.28515625" style="31" customWidth="1"/>
    <col min="29" max="29" width="11.7109375" style="31" customWidth="1"/>
    <col min="30" max="31" width="9.140625" style="172"/>
    <col min="32" max="16384" width="9.140625" style="31"/>
  </cols>
  <sheetData>
    <row r="1" spans="1:33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8"/>
      <c r="P1" s="45" t="s">
        <v>72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29"/>
      <c r="AC1" s="30"/>
      <c r="AD1"/>
      <c r="AE1"/>
    </row>
    <row r="2" spans="1:33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1"/>
      <c r="R2" s="1"/>
      <c r="S2" s="1"/>
      <c r="T2" s="1"/>
      <c r="U2" s="1"/>
      <c r="V2" s="32"/>
      <c r="W2" s="32"/>
      <c r="X2" s="1"/>
      <c r="Y2" s="32"/>
      <c r="Z2" s="32"/>
      <c r="AA2" s="32"/>
      <c r="AB2" s="32"/>
      <c r="AC2" s="35"/>
      <c r="AD2"/>
      <c r="AE2"/>
    </row>
    <row r="3" spans="1:33" ht="21.95" customHeight="1" thickBot="1" x14ac:dyDescent="0.25">
      <c r="A3" s="11" t="s">
        <v>0</v>
      </c>
      <c r="B3" s="12">
        <v>13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4"/>
      <c r="P3" s="60" t="s">
        <v>31</v>
      </c>
      <c r="Q3" s="1"/>
      <c r="R3" s="1"/>
      <c r="S3" s="1"/>
      <c r="T3" s="1"/>
      <c r="U3" s="1"/>
      <c r="V3" s="32"/>
      <c r="W3" s="32"/>
      <c r="X3" s="1"/>
      <c r="Y3" s="32"/>
      <c r="Z3" s="32"/>
      <c r="AA3" s="32"/>
      <c r="AB3" s="32"/>
      <c r="AC3" s="35"/>
      <c r="AD3"/>
      <c r="AE3"/>
    </row>
    <row r="4" spans="1:33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16"/>
      <c r="P4" s="14"/>
      <c r="Q4" s="14"/>
      <c r="R4" s="14"/>
      <c r="S4" s="14"/>
      <c r="T4" s="14"/>
      <c r="U4" s="14"/>
      <c r="V4" s="37"/>
      <c r="W4" s="37"/>
      <c r="X4" s="14"/>
      <c r="Y4" s="37"/>
      <c r="Z4" s="37"/>
      <c r="AA4" s="37"/>
      <c r="AB4" s="37"/>
      <c r="AC4" s="38"/>
      <c r="AD4"/>
      <c r="AE4"/>
    </row>
    <row r="5" spans="1:33" s="46" customFormat="1" ht="114.95" customHeight="1" thickBot="1" x14ac:dyDescent="0.25">
      <c r="A5" s="17" t="s">
        <v>2</v>
      </c>
      <c r="B5" s="17" t="s">
        <v>3</v>
      </c>
      <c r="C5" s="61" t="s">
        <v>33</v>
      </c>
      <c r="D5" s="61" t="s">
        <v>34</v>
      </c>
      <c r="E5" s="61" t="s">
        <v>35</v>
      </c>
      <c r="F5" s="61" t="s">
        <v>36</v>
      </c>
      <c r="G5" s="61" t="s">
        <v>37</v>
      </c>
      <c r="H5" s="61" t="s">
        <v>38</v>
      </c>
      <c r="I5" s="63" t="s">
        <v>45</v>
      </c>
      <c r="J5" s="63" t="s">
        <v>46</v>
      </c>
      <c r="K5" s="61" t="s">
        <v>16</v>
      </c>
      <c r="L5" s="61" t="s">
        <v>17</v>
      </c>
      <c r="M5" s="61" t="s">
        <v>39</v>
      </c>
      <c r="N5" s="61" t="s">
        <v>40</v>
      </c>
      <c r="O5" s="61" t="s">
        <v>18</v>
      </c>
      <c r="P5" s="61" t="s">
        <v>19</v>
      </c>
      <c r="Q5" s="63" t="s">
        <v>47</v>
      </c>
      <c r="R5" s="65" t="s">
        <v>48</v>
      </c>
      <c r="S5" s="63" t="s">
        <v>49</v>
      </c>
      <c r="T5" s="63" t="s">
        <v>50</v>
      </c>
      <c r="U5" s="63" t="s">
        <v>51</v>
      </c>
      <c r="V5" s="68" t="s">
        <v>20</v>
      </c>
      <c r="W5" s="66" t="s">
        <v>52</v>
      </c>
      <c r="X5" s="66" t="s">
        <v>53</v>
      </c>
      <c r="Y5" s="66" t="s">
        <v>41</v>
      </c>
      <c r="Z5" s="67" t="s">
        <v>42</v>
      </c>
      <c r="AA5" s="67" t="s">
        <v>43</v>
      </c>
      <c r="AB5" s="67" t="s">
        <v>44</v>
      </c>
      <c r="AC5" s="17" t="s">
        <v>14</v>
      </c>
      <c r="AD5" s="164" t="s">
        <v>4</v>
      </c>
      <c r="AE5" s="164" t="s">
        <v>79</v>
      </c>
    </row>
    <row r="6" spans="1:33" s="39" customFormat="1" ht="15.6" customHeight="1" x14ac:dyDescent="0.2">
      <c r="A6" s="47"/>
      <c r="B6" s="18" t="s">
        <v>5</v>
      </c>
      <c r="C6" s="73"/>
      <c r="D6" s="74">
        <v>0</v>
      </c>
      <c r="E6" s="74">
        <v>0</v>
      </c>
      <c r="F6" s="74">
        <v>0</v>
      </c>
      <c r="G6" s="74">
        <v>0</v>
      </c>
      <c r="H6" s="74">
        <v>1</v>
      </c>
      <c r="I6" s="74">
        <v>0</v>
      </c>
      <c r="J6" s="74">
        <v>0</v>
      </c>
      <c r="K6" s="74">
        <v>2</v>
      </c>
      <c r="L6" s="74">
        <v>1</v>
      </c>
      <c r="M6" s="74">
        <v>0</v>
      </c>
      <c r="N6" s="74">
        <v>3</v>
      </c>
      <c r="O6" s="74">
        <v>0</v>
      </c>
      <c r="P6" s="74">
        <v>3</v>
      </c>
      <c r="Q6" s="74">
        <v>1</v>
      </c>
      <c r="R6" s="74">
        <v>0</v>
      </c>
      <c r="S6" s="74">
        <v>8</v>
      </c>
      <c r="T6" s="75">
        <v>0</v>
      </c>
      <c r="U6" s="76">
        <v>8</v>
      </c>
      <c r="V6" s="77">
        <v>1</v>
      </c>
      <c r="W6" s="78" t="s">
        <v>70</v>
      </c>
      <c r="X6" s="78" t="s">
        <v>70</v>
      </c>
      <c r="Y6" s="79" t="s">
        <v>70</v>
      </c>
      <c r="Z6" s="80" t="s">
        <v>70</v>
      </c>
      <c r="AA6" s="80" t="s">
        <v>70</v>
      </c>
      <c r="AB6" s="81" t="s">
        <v>70</v>
      </c>
      <c r="AC6" s="22" t="s">
        <v>6</v>
      </c>
      <c r="AD6" s="165"/>
      <c r="AE6" s="165"/>
      <c r="AF6" s="41"/>
      <c r="AG6" s="41"/>
    </row>
    <row r="7" spans="1:33" s="39" customFormat="1" ht="15.6" customHeight="1" x14ac:dyDescent="0.15">
      <c r="A7" s="145">
        <v>4.54</v>
      </c>
      <c r="B7" s="20" t="s">
        <v>7</v>
      </c>
      <c r="C7" s="82">
        <v>2</v>
      </c>
      <c r="D7" s="83">
        <v>5</v>
      </c>
      <c r="E7" s="83">
        <v>1</v>
      </c>
      <c r="F7" s="83">
        <v>3</v>
      </c>
      <c r="G7" s="83">
        <v>4</v>
      </c>
      <c r="H7" s="83">
        <v>0</v>
      </c>
      <c r="I7" s="83">
        <v>1</v>
      </c>
      <c r="J7" s="83">
        <v>0</v>
      </c>
      <c r="K7" s="83">
        <v>1</v>
      </c>
      <c r="L7" s="83">
        <v>1</v>
      </c>
      <c r="M7" s="83">
        <v>4</v>
      </c>
      <c r="N7" s="83">
        <v>4</v>
      </c>
      <c r="O7" s="83">
        <v>2</v>
      </c>
      <c r="P7" s="83">
        <v>0</v>
      </c>
      <c r="Q7" s="83">
        <v>0</v>
      </c>
      <c r="R7" s="83">
        <v>0</v>
      </c>
      <c r="S7" s="83">
        <v>0</v>
      </c>
      <c r="T7" s="84">
        <v>0</v>
      </c>
      <c r="U7" s="85">
        <v>0</v>
      </c>
      <c r="V7" s="86"/>
      <c r="W7" s="87" t="s">
        <v>70</v>
      </c>
      <c r="X7" s="87" t="s">
        <v>70</v>
      </c>
      <c r="Y7" s="88" t="s">
        <v>70</v>
      </c>
      <c r="Z7" s="89" t="s">
        <v>70</v>
      </c>
      <c r="AA7" s="89" t="s">
        <v>70</v>
      </c>
      <c r="AB7" s="90"/>
      <c r="AC7" s="23">
        <f>SUM(C7:AA7)</f>
        <v>28</v>
      </c>
      <c r="AD7" s="166"/>
      <c r="AE7" s="166"/>
      <c r="AF7" s="41"/>
      <c r="AG7" s="41"/>
    </row>
    <row r="8" spans="1:33" s="39" customFormat="1" ht="15.6" customHeight="1" x14ac:dyDescent="0.2">
      <c r="A8" s="173" t="s">
        <v>54</v>
      </c>
      <c r="B8" s="20" t="s">
        <v>8</v>
      </c>
      <c r="C8" s="82">
        <f>C7</f>
        <v>2</v>
      </c>
      <c r="D8" s="91">
        <f t="shared" ref="D8" si="0">C8-D6+D7</f>
        <v>7</v>
      </c>
      <c r="E8" s="91">
        <f t="shared" ref="E8" si="1">D8-E6+E7</f>
        <v>8</v>
      </c>
      <c r="F8" s="91">
        <f t="shared" ref="F8" si="2">E8-F6+F7</f>
        <v>11</v>
      </c>
      <c r="G8" s="91">
        <f t="shared" ref="G8" si="3">F8-G6+G7</f>
        <v>15</v>
      </c>
      <c r="H8" s="91">
        <f t="shared" ref="H8" si="4">G8-H6+H7</f>
        <v>14</v>
      </c>
      <c r="I8" s="91">
        <f t="shared" ref="I8" si="5">H8-I6+I7</f>
        <v>15</v>
      </c>
      <c r="J8" s="91">
        <f t="shared" ref="J8" si="6">I8-J6+J7</f>
        <v>15</v>
      </c>
      <c r="K8" s="91">
        <f t="shared" ref="K8" si="7">J8-K6+K7</f>
        <v>14</v>
      </c>
      <c r="L8" s="91">
        <f t="shared" ref="L8" si="8">K8-L6+L7</f>
        <v>14</v>
      </c>
      <c r="M8" s="91">
        <f t="shared" ref="M8" si="9">L8-M6+M7</f>
        <v>18</v>
      </c>
      <c r="N8" s="91">
        <f t="shared" ref="N8" si="10">M8-N6+N7</f>
        <v>19</v>
      </c>
      <c r="O8" s="91">
        <f t="shared" ref="O8" si="11">N8-O6+O7</f>
        <v>21</v>
      </c>
      <c r="P8" s="91">
        <f t="shared" ref="P8" si="12">O8-P6+P7</f>
        <v>18</v>
      </c>
      <c r="Q8" s="91">
        <f t="shared" ref="Q8" si="13">P8-Q6+Q7</f>
        <v>17</v>
      </c>
      <c r="R8" s="91">
        <f t="shared" ref="R8" si="14">Q8-R6+R7</f>
        <v>17</v>
      </c>
      <c r="S8" s="91">
        <f t="shared" ref="S8" si="15">R8-S6+S7</f>
        <v>9</v>
      </c>
      <c r="T8" s="92">
        <f t="shared" ref="T8" si="16">S8-T6+T7</f>
        <v>9</v>
      </c>
      <c r="U8" s="93">
        <f t="shared" ref="U8" si="17">T8-U6+U7</f>
        <v>1</v>
      </c>
      <c r="V8" s="94">
        <f t="shared" ref="V8" si="18">U8-V6+V7</f>
        <v>0</v>
      </c>
      <c r="W8" s="95" t="s">
        <v>70</v>
      </c>
      <c r="X8" s="95" t="s">
        <v>70</v>
      </c>
      <c r="Y8" s="96" t="s">
        <v>70</v>
      </c>
      <c r="Z8" s="97" t="s">
        <v>70</v>
      </c>
      <c r="AA8" s="97" t="s">
        <v>70</v>
      </c>
      <c r="AB8" s="98" t="s">
        <v>70</v>
      </c>
      <c r="AC8" s="24"/>
      <c r="AD8" s="167">
        <f>MAX(C8:AB8)</f>
        <v>21</v>
      </c>
      <c r="AE8" s="167">
        <f>V8+SUM(W7:AA7)</f>
        <v>0</v>
      </c>
      <c r="AF8" s="41"/>
      <c r="AG8" s="41"/>
    </row>
    <row r="9" spans="1:33" s="39" customFormat="1" ht="15.6" customHeight="1" x14ac:dyDescent="0.2">
      <c r="A9" s="174"/>
      <c r="B9" s="20" t="s">
        <v>9</v>
      </c>
      <c r="C9" s="147"/>
      <c r="D9" s="148"/>
      <c r="E9" s="148"/>
      <c r="F9" s="148"/>
      <c r="G9" s="148"/>
      <c r="H9" s="148"/>
      <c r="I9" s="99">
        <v>5.07</v>
      </c>
      <c r="J9" s="148"/>
      <c r="K9" s="148"/>
      <c r="L9" s="148"/>
      <c r="M9" s="148"/>
      <c r="N9" s="148"/>
      <c r="O9" s="99">
        <v>5.16</v>
      </c>
      <c r="P9" s="148"/>
      <c r="Q9" s="148"/>
      <c r="R9" s="99">
        <v>5.22</v>
      </c>
      <c r="S9" s="148"/>
      <c r="T9" s="148"/>
      <c r="U9" s="149"/>
      <c r="V9" s="150">
        <v>5.27</v>
      </c>
      <c r="W9" s="149"/>
      <c r="X9" s="100" t="s">
        <v>70</v>
      </c>
      <c r="Y9" s="149"/>
      <c r="Z9" s="148"/>
      <c r="AA9" s="148"/>
      <c r="AB9" s="151" t="s">
        <v>70</v>
      </c>
      <c r="AC9" s="25">
        <v>31</v>
      </c>
      <c r="AD9" s="166"/>
      <c r="AE9" s="166"/>
      <c r="AF9" s="41"/>
      <c r="AG9" s="41"/>
    </row>
    <row r="10" spans="1:33" s="39" customFormat="1" ht="15.6" customHeight="1" x14ac:dyDescent="0.2">
      <c r="A10" s="175"/>
      <c r="B10" s="21" t="s">
        <v>10</v>
      </c>
      <c r="C10" s="152">
        <v>4.5599999999999996</v>
      </c>
      <c r="D10" s="153"/>
      <c r="E10" s="153"/>
      <c r="F10" s="153"/>
      <c r="G10" s="153"/>
      <c r="H10" s="153"/>
      <c r="I10" s="101">
        <f>I9</f>
        <v>5.07</v>
      </c>
      <c r="J10" s="153"/>
      <c r="K10" s="153"/>
      <c r="L10" s="153"/>
      <c r="M10" s="153"/>
      <c r="N10" s="153"/>
      <c r="O10" s="101">
        <f>O9</f>
        <v>5.16</v>
      </c>
      <c r="P10" s="153"/>
      <c r="Q10" s="153"/>
      <c r="R10" s="101">
        <f>R9</f>
        <v>5.22</v>
      </c>
      <c r="S10" s="153"/>
      <c r="T10" s="153"/>
      <c r="U10" s="153"/>
      <c r="V10" s="154"/>
      <c r="W10" s="153"/>
      <c r="X10" s="102" t="s">
        <v>70</v>
      </c>
      <c r="Y10" s="153"/>
      <c r="Z10" s="153"/>
      <c r="AA10" s="153"/>
      <c r="AB10" s="155"/>
      <c r="AC10" s="24"/>
      <c r="AD10" s="168"/>
      <c r="AE10" s="168"/>
      <c r="AF10" s="41"/>
      <c r="AG10" s="41"/>
    </row>
    <row r="11" spans="1:33" s="39" customFormat="1" ht="15.6" customHeight="1" thickBot="1" x14ac:dyDescent="0.25">
      <c r="A11" s="146">
        <v>514</v>
      </c>
      <c r="B11" s="43" t="s">
        <v>11</v>
      </c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5"/>
      <c r="AC11" s="44"/>
      <c r="AD11" s="169"/>
      <c r="AE11" s="169"/>
      <c r="AF11" s="41"/>
      <c r="AG11" s="41"/>
    </row>
    <row r="12" spans="1:33" ht="15.6" customHeight="1" x14ac:dyDescent="0.2">
      <c r="A12" s="144"/>
      <c r="B12" s="18" t="s">
        <v>5</v>
      </c>
      <c r="C12" s="73"/>
      <c r="D12" s="74">
        <v>0</v>
      </c>
      <c r="E12" s="74">
        <v>0</v>
      </c>
      <c r="F12" s="74">
        <v>1</v>
      </c>
      <c r="G12" s="74">
        <v>1</v>
      </c>
      <c r="H12" s="74">
        <v>0</v>
      </c>
      <c r="I12" s="74">
        <v>3</v>
      </c>
      <c r="J12" s="74">
        <v>2</v>
      </c>
      <c r="K12" s="74">
        <v>1</v>
      </c>
      <c r="L12" s="74">
        <v>0</v>
      </c>
      <c r="M12" s="74">
        <v>0</v>
      </c>
      <c r="N12" s="74">
        <v>2</v>
      </c>
      <c r="O12" s="74">
        <v>1</v>
      </c>
      <c r="P12" s="74">
        <v>1</v>
      </c>
      <c r="Q12" s="74">
        <v>3</v>
      </c>
      <c r="R12" s="74">
        <v>1</v>
      </c>
      <c r="S12" s="74">
        <v>1</v>
      </c>
      <c r="T12" s="75">
        <v>1</v>
      </c>
      <c r="U12" s="76">
        <v>1</v>
      </c>
      <c r="V12" s="77">
        <v>1</v>
      </c>
      <c r="W12" s="78" t="s">
        <v>70</v>
      </c>
      <c r="X12" s="78" t="s">
        <v>70</v>
      </c>
      <c r="Y12" s="79" t="s">
        <v>70</v>
      </c>
      <c r="Z12" s="80" t="s">
        <v>70</v>
      </c>
      <c r="AA12" s="80" t="s">
        <v>70</v>
      </c>
      <c r="AB12" s="81" t="s">
        <v>70</v>
      </c>
      <c r="AC12" s="22" t="s">
        <v>6</v>
      </c>
      <c r="AD12" s="165"/>
      <c r="AE12" s="165"/>
      <c r="AF12" s="41"/>
      <c r="AG12" s="41"/>
    </row>
    <row r="13" spans="1:33" ht="15.6" customHeight="1" x14ac:dyDescent="0.2">
      <c r="A13" s="145">
        <v>5.45</v>
      </c>
      <c r="B13" s="20" t="s">
        <v>7</v>
      </c>
      <c r="C13" s="82">
        <v>2</v>
      </c>
      <c r="D13" s="83">
        <v>0</v>
      </c>
      <c r="E13" s="83">
        <v>4</v>
      </c>
      <c r="F13" s="83">
        <v>2</v>
      </c>
      <c r="G13" s="83">
        <v>2</v>
      </c>
      <c r="H13" s="83">
        <v>1</v>
      </c>
      <c r="I13" s="83">
        <v>3</v>
      </c>
      <c r="J13" s="83">
        <v>3</v>
      </c>
      <c r="K13" s="83">
        <v>0</v>
      </c>
      <c r="L13" s="83">
        <v>0</v>
      </c>
      <c r="M13" s="83">
        <v>1</v>
      </c>
      <c r="N13" s="83">
        <v>1</v>
      </c>
      <c r="O13" s="83">
        <v>1</v>
      </c>
      <c r="P13" s="83">
        <v>0</v>
      </c>
      <c r="Q13" s="83">
        <v>0</v>
      </c>
      <c r="R13" s="83">
        <v>0</v>
      </c>
      <c r="S13" s="83">
        <v>0</v>
      </c>
      <c r="T13" s="84">
        <v>0</v>
      </c>
      <c r="U13" s="85">
        <v>0</v>
      </c>
      <c r="V13" s="154"/>
      <c r="W13" s="87" t="s">
        <v>70</v>
      </c>
      <c r="X13" s="87" t="s">
        <v>70</v>
      </c>
      <c r="Y13" s="88" t="s">
        <v>70</v>
      </c>
      <c r="Z13" s="89" t="s">
        <v>70</v>
      </c>
      <c r="AA13" s="89" t="s">
        <v>70</v>
      </c>
      <c r="AB13" s="90"/>
      <c r="AC13" s="23">
        <f>SUM(C13:AA13)</f>
        <v>20</v>
      </c>
      <c r="AD13" s="166"/>
      <c r="AE13" s="166"/>
      <c r="AF13" s="41"/>
      <c r="AG13" s="41"/>
    </row>
    <row r="14" spans="1:33" ht="15.6" customHeight="1" x14ac:dyDescent="0.2">
      <c r="A14" s="173" t="s">
        <v>54</v>
      </c>
      <c r="B14" s="20" t="s">
        <v>8</v>
      </c>
      <c r="C14" s="82">
        <f>C13</f>
        <v>2</v>
      </c>
      <c r="D14" s="91">
        <f t="shared" ref="D14" si="19">C14-D12+D13</f>
        <v>2</v>
      </c>
      <c r="E14" s="91">
        <f t="shared" ref="E14" si="20">D14-E12+E13</f>
        <v>6</v>
      </c>
      <c r="F14" s="91">
        <f t="shared" ref="F14" si="21">E14-F12+F13</f>
        <v>7</v>
      </c>
      <c r="G14" s="91">
        <f t="shared" ref="G14" si="22">F14-G12+G13</f>
        <v>8</v>
      </c>
      <c r="H14" s="91">
        <f t="shared" ref="H14" si="23">G14-H12+H13</f>
        <v>9</v>
      </c>
      <c r="I14" s="91">
        <f t="shared" ref="I14" si="24">H14-I12+I13</f>
        <v>9</v>
      </c>
      <c r="J14" s="91">
        <f t="shared" ref="J14" si="25">I14-J12+J13</f>
        <v>10</v>
      </c>
      <c r="K14" s="91">
        <f t="shared" ref="K14" si="26">J14-K12+K13</f>
        <v>9</v>
      </c>
      <c r="L14" s="91">
        <f t="shared" ref="L14" si="27">K14-L12+L13</f>
        <v>9</v>
      </c>
      <c r="M14" s="91">
        <f t="shared" ref="M14" si="28">L14-M12+M13</f>
        <v>10</v>
      </c>
      <c r="N14" s="91">
        <f t="shared" ref="N14" si="29">M14-N12+N13</f>
        <v>9</v>
      </c>
      <c r="O14" s="91">
        <f t="shared" ref="O14" si="30">N14-O12+O13</f>
        <v>9</v>
      </c>
      <c r="P14" s="91">
        <f t="shared" ref="P14" si="31">O14-P12+P13</f>
        <v>8</v>
      </c>
      <c r="Q14" s="91">
        <f t="shared" ref="Q14" si="32">P14-Q12+Q13</f>
        <v>5</v>
      </c>
      <c r="R14" s="91">
        <f t="shared" ref="R14" si="33">Q14-R12+R13</f>
        <v>4</v>
      </c>
      <c r="S14" s="91">
        <f t="shared" ref="S14" si="34">R14-S12+S13</f>
        <v>3</v>
      </c>
      <c r="T14" s="92">
        <f t="shared" ref="T14" si="35">S14-T12+T13</f>
        <v>2</v>
      </c>
      <c r="U14" s="93">
        <f t="shared" ref="U14" si="36">T14-U12+U13</f>
        <v>1</v>
      </c>
      <c r="V14" s="94">
        <f t="shared" ref="V14" si="37">U14-V12+V13</f>
        <v>0</v>
      </c>
      <c r="W14" s="95" t="s">
        <v>70</v>
      </c>
      <c r="X14" s="95" t="s">
        <v>70</v>
      </c>
      <c r="Y14" s="96" t="s">
        <v>70</v>
      </c>
      <c r="Z14" s="97" t="s">
        <v>70</v>
      </c>
      <c r="AA14" s="97" t="s">
        <v>70</v>
      </c>
      <c r="AB14" s="98" t="s">
        <v>70</v>
      </c>
      <c r="AC14" s="24"/>
      <c r="AD14" s="167">
        <f>MAX(C14:AB14)</f>
        <v>10</v>
      </c>
      <c r="AE14" s="167">
        <f>V14+SUM(W13:AA13)</f>
        <v>0</v>
      </c>
      <c r="AF14" s="41"/>
      <c r="AG14" s="41"/>
    </row>
    <row r="15" spans="1:33" ht="15.6" customHeight="1" x14ac:dyDescent="0.2">
      <c r="A15" s="174"/>
      <c r="B15" s="20" t="s">
        <v>9</v>
      </c>
      <c r="C15" s="147"/>
      <c r="D15" s="148"/>
      <c r="E15" s="148"/>
      <c r="F15" s="148"/>
      <c r="G15" s="148"/>
      <c r="H15" s="148"/>
      <c r="I15" s="99">
        <v>5.55</v>
      </c>
      <c r="J15" s="148"/>
      <c r="K15" s="148"/>
      <c r="L15" s="148"/>
      <c r="M15" s="148"/>
      <c r="N15" s="148"/>
      <c r="O15" s="99">
        <v>6.05</v>
      </c>
      <c r="P15" s="148"/>
      <c r="Q15" s="148"/>
      <c r="R15" s="99">
        <v>6.11</v>
      </c>
      <c r="S15" s="148"/>
      <c r="T15" s="148"/>
      <c r="U15" s="149"/>
      <c r="V15" s="150">
        <v>6.16</v>
      </c>
      <c r="W15" s="149"/>
      <c r="X15" s="100" t="s">
        <v>70</v>
      </c>
      <c r="Y15" s="149"/>
      <c r="Z15" s="148"/>
      <c r="AA15" s="148"/>
      <c r="AB15" s="151" t="s">
        <v>70</v>
      </c>
      <c r="AC15" s="25">
        <v>31</v>
      </c>
      <c r="AD15" s="166"/>
      <c r="AE15" s="166"/>
      <c r="AF15" s="41"/>
      <c r="AG15" s="41"/>
    </row>
    <row r="16" spans="1:33" ht="15.6" customHeight="1" x14ac:dyDescent="0.2">
      <c r="A16" s="175"/>
      <c r="B16" s="21" t="s">
        <v>10</v>
      </c>
      <c r="C16" s="152">
        <v>5.45</v>
      </c>
      <c r="D16" s="153"/>
      <c r="E16" s="153"/>
      <c r="F16" s="153"/>
      <c r="G16" s="153"/>
      <c r="H16" s="153"/>
      <c r="I16" s="101">
        <f>I15</f>
        <v>5.55</v>
      </c>
      <c r="J16" s="153"/>
      <c r="K16" s="153"/>
      <c r="L16" s="153"/>
      <c r="M16" s="153"/>
      <c r="N16" s="153"/>
      <c r="O16" s="101">
        <f>O15</f>
        <v>6.05</v>
      </c>
      <c r="P16" s="153"/>
      <c r="Q16" s="153"/>
      <c r="R16" s="101">
        <f>R15</f>
        <v>6.11</v>
      </c>
      <c r="S16" s="153"/>
      <c r="T16" s="153"/>
      <c r="U16" s="153"/>
      <c r="V16" s="154"/>
      <c r="W16" s="153"/>
      <c r="X16" s="102" t="s">
        <v>70</v>
      </c>
      <c r="Y16" s="153"/>
      <c r="Z16" s="153"/>
      <c r="AA16" s="153"/>
      <c r="AB16" s="155"/>
      <c r="AC16" s="24"/>
      <c r="AD16" s="168"/>
      <c r="AE16" s="168"/>
      <c r="AF16" s="41"/>
      <c r="AG16" s="41"/>
    </row>
    <row r="17" spans="1:33" ht="15.6" customHeight="1" thickBot="1" x14ac:dyDescent="0.25">
      <c r="A17" s="146">
        <v>533</v>
      </c>
      <c r="B17" s="43" t="s">
        <v>11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5"/>
      <c r="AC17" s="44"/>
      <c r="AD17" s="169"/>
      <c r="AE17" s="169"/>
      <c r="AF17" s="41"/>
      <c r="AG17" s="41"/>
    </row>
    <row r="18" spans="1:33" ht="15.6" customHeight="1" x14ac:dyDescent="0.2">
      <c r="A18" s="144"/>
      <c r="B18" s="18" t="s">
        <v>5</v>
      </c>
      <c r="C18" s="73"/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1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3</v>
      </c>
      <c r="Q18" s="74">
        <v>1</v>
      </c>
      <c r="R18" s="74">
        <v>1</v>
      </c>
      <c r="S18" s="74">
        <v>1</v>
      </c>
      <c r="T18" s="75">
        <v>2</v>
      </c>
      <c r="U18" s="76">
        <v>5</v>
      </c>
      <c r="V18" s="77" t="s">
        <v>70</v>
      </c>
      <c r="W18" s="78">
        <v>8</v>
      </c>
      <c r="X18" s="78">
        <v>3</v>
      </c>
      <c r="Y18" s="79">
        <v>0</v>
      </c>
      <c r="Z18" s="80">
        <v>1</v>
      </c>
      <c r="AA18" s="80">
        <v>0</v>
      </c>
      <c r="AB18" s="81">
        <v>0</v>
      </c>
      <c r="AC18" s="22" t="s">
        <v>6</v>
      </c>
      <c r="AD18" s="165"/>
      <c r="AE18" s="165"/>
      <c r="AF18" s="41"/>
      <c r="AG18" s="41"/>
    </row>
    <row r="19" spans="1:33" ht="15.6" customHeight="1" x14ac:dyDescent="0.2">
      <c r="A19" s="145">
        <v>6.05</v>
      </c>
      <c r="B19" s="20" t="s">
        <v>7</v>
      </c>
      <c r="C19" s="82">
        <v>0</v>
      </c>
      <c r="D19" s="83">
        <v>4</v>
      </c>
      <c r="E19" s="83">
        <v>5</v>
      </c>
      <c r="F19" s="83">
        <v>1</v>
      </c>
      <c r="G19" s="83">
        <v>1</v>
      </c>
      <c r="H19" s="83">
        <v>1</v>
      </c>
      <c r="I19" s="83">
        <v>7</v>
      </c>
      <c r="J19" s="83">
        <v>2</v>
      </c>
      <c r="K19" s="83">
        <v>2</v>
      </c>
      <c r="L19" s="83">
        <v>0</v>
      </c>
      <c r="M19" s="83">
        <v>2</v>
      </c>
      <c r="N19" s="83">
        <v>0</v>
      </c>
      <c r="O19" s="83">
        <v>1</v>
      </c>
      <c r="P19" s="83">
        <v>0</v>
      </c>
      <c r="Q19" s="83">
        <v>0</v>
      </c>
      <c r="R19" s="83">
        <v>0</v>
      </c>
      <c r="S19" s="83">
        <v>0</v>
      </c>
      <c r="T19" s="84">
        <v>0</v>
      </c>
      <c r="U19" s="85">
        <v>0</v>
      </c>
      <c r="V19" s="154"/>
      <c r="W19" s="87">
        <v>0</v>
      </c>
      <c r="X19" s="87">
        <v>0</v>
      </c>
      <c r="Y19" s="88">
        <v>0</v>
      </c>
      <c r="Z19" s="89">
        <v>0</v>
      </c>
      <c r="AA19" s="89">
        <v>0</v>
      </c>
      <c r="AB19" s="90"/>
      <c r="AC19" s="23">
        <f>SUM(C19:AA19)</f>
        <v>26</v>
      </c>
      <c r="AD19" s="166"/>
      <c r="AE19" s="166"/>
      <c r="AF19" s="41"/>
      <c r="AG19" s="41"/>
    </row>
    <row r="20" spans="1:33" ht="15.6" customHeight="1" x14ac:dyDescent="0.2">
      <c r="A20" s="173" t="s">
        <v>54</v>
      </c>
      <c r="B20" s="161" t="s">
        <v>8</v>
      </c>
      <c r="C20" s="82">
        <f>C19</f>
        <v>0</v>
      </c>
      <c r="D20" s="91">
        <f t="shared" ref="D20" si="38">C20-D18+D19</f>
        <v>4</v>
      </c>
      <c r="E20" s="91">
        <f t="shared" ref="E20" si="39">D20-E18+E19</f>
        <v>9</v>
      </c>
      <c r="F20" s="91">
        <f t="shared" ref="F20" si="40">E20-F18+F19</f>
        <v>10</v>
      </c>
      <c r="G20" s="91">
        <f t="shared" ref="G20" si="41">F20-G18+G19</f>
        <v>11</v>
      </c>
      <c r="H20" s="91">
        <f t="shared" ref="H20" si="42">G20-H18+H19</f>
        <v>12</v>
      </c>
      <c r="I20" s="91">
        <f t="shared" ref="I20" si="43">H20-I18+I19</f>
        <v>19</v>
      </c>
      <c r="J20" s="91">
        <f t="shared" ref="J20" si="44">I20-J18+J19</f>
        <v>20</v>
      </c>
      <c r="K20" s="91">
        <f t="shared" ref="K20" si="45">J20-K18+K19</f>
        <v>22</v>
      </c>
      <c r="L20" s="91">
        <f t="shared" ref="L20" si="46">K20-L18+L19</f>
        <v>22</v>
      </c>
      <c r="M20" s="91">
        <f t="shared" ref="M20" si="47">L20-M18+M19</f>
        <v>24</v>
      </c>
      <c r="N20" s="91">
        <f t="shared" ref="N20" si="48">M20-N18+N19</f>
        <v>24</v>
      </c>
      <c r="O20" s="91">
        <f t="shared" ref="O20" si="49">N20-O18+O19</f>
        <v>25</v>
      </c>
      <c r="P20" s="91">
        <f t="shared" ref="P20" si="50">O20-P18+P19</f>
        <v>22</v>
      </c>
      <c r="Q20" s="91">
        <f t="shared" ref="Q20" si="51">P20-Q18+Q19</f>
        <v>21</v>
      </c>
      <c r="R20" s="91">
        <f t="shared" ref="R20" si="52">Q20-R18+R19</f>
        <v>20</v>
      </c>
      <c r="S20" s="91">
        <f t="shared" ref="S20" si="53">R20-S18+S19</f>
        <v>19</v>
      </c>
      <c r="T20" s="92">
        <f t="shared" ref="T20" si="54">S20-T18+T19</f>
        <v>17</v>
      </c>
      <c r="U20" s="93">
        <f t="shared" ref="U20" si="55">T20-U18+U19</f>
        <v>12</v>
      </c>
      <c r="V20" s="94" t="s">
        <v>70</v>
      </c>
      <c r="W20" s="95">
        <f>U20-W18+W19</f>
        <v>4</v>
      </c>
      <c r="X20" s="95">
        <f t="shared" ref="X20" si="56">W20-X18+X19</f>
        <v>1</v>
      </c>
      <c r="Y20" s="96">
        <f t="shared" ref="Y20" si="57">X20-Y18+Y19</f>
        <v>1</v>
      </c>
      <c r="Z20" s="97">
        <f t="shared" ref="Z20" si="58">Y20-Z18+Z19</f>
        <v>0</v>
      </c>
      <c r="AA20" s="97">
        <f t="shared" ref="AA20" si="59">Z20-AA18+AA19</f>
        <v>0</v>
      </c>
      <c r="AB20" s="98">
        <f>AA20-AB18</f>
        <v>0</v>
      </c>
      <c r="AC20" s="24"/>
      <c r="AD20" s="167">
        <f>MAX(C20:AB20)</f>
        <v>25</v>
      </c>
      <c r="AE20" s="167">
        <f>U20+SUM(W19:AA19)</f>
        <v>12</v>
      </c>
      <c r="AF20" s="41"/>
      <c r="AG20" s="41"/>
    </row>
    <row r="21" spans="1:33" ht="15.6" customHeight="1" x14ac:dyDescent="0.2">
      <c r="A21" s="174"/>
      <c r="B21" s="161" t="s">
        <v>9</v>
      </c>
      <c r="C21" s="147"/>
      <c r="D21" s="148"/>
      <c r="E21" s="148"/>
      <c r="F21" s="148"/>
      <c r="G21" s="148"/>
      <c r="H21" s="148"/>
      <c r="I21" s="99">
        <v>6.13</v>
      </c>
      <c r="J21" s="148"/>
      <c r="K21" s="148"/>
      <c r="L21" s="148"/>
      <c r="M21" s="148"/>
      <c r="N21" s="148"/>
      <c r="O21" s="99">
        <v>6.27</v>
      </c>
      <c r="P21" s="148"/>
      <c r="Q21" s="148"/>
      <c r="R21" s="99">
        <v>6.34</v>
      </c>
      <c r="S21" s="148"/>
      <c r="T21" s="148"/>
      <c r="U21" s="149"/>
      <c r="V21" s="150" t="s">
        <v>70</v>
      </c>
      <c r="W21" s="149"/>
      <c r="X21" s="100">
        <v>6.41</v>
      </c>
      <c r="Y21" s="149"/>
      <c r="Z21" s="148"/>
      <c r="AA21" s="148"/>
      <c r="AB21" s="151">
        <v>6.45</v>
      </c>
      <c r="AC21" s="25">
        <v>40</v>
      </c>
      <c r="AD21" s="166"/>
      <c r="AE21" s="166"/>
      <c r="AF21" s="41"/>
      <c r="AG21" s="41"/>
    </row>
    <row r="22" spans="1:33" ht="15.6" customHeight="1" x14ac:dyDescent="0.2">
      <c r="A22" s="175"/>
      <c r="B22" s="162" t="s">
        <v>10</v>
      </c>
      <c r="C22" s="152">
        <v>6.05</v>
      </c>
      <c r="D22" s="153"/>
      <c r="E22" s="153"/>
      <c r="F22" s="153"/>
      <c r="G22" s="153"/>
      <c r="H22" s="153"/>
      <c r="I22" s="101">
        <f>I21</f>
        <v>6.13</v>
      </c>
      <c r="J22" s="153"/>
      <c r="K22" s="153"/>
      <c r="L22" s="153"/>
      <c r="M22" s="153"/>
      <c r="N22" s="153"/>
      <c r="O22" s="101">
        <f>O21</f>
        <v>6.27</v>
      </c>
      <c r="P22" s="153"/>
      <c r="Q22" s="153"/>
      <c r="R22" s="101">
        <f>R21</f>
        <v>6.34</v>
      </c>
      <c r="S22" s="153"/>
      <c r="T22" s="153"/>
      <c r="U22" s="153"/>
      <c r="V22" s="154"/>
      <c r="W22" s="153"/>
      <c r="X22" s="102">
        <f>X21</f>
        <v>6.41</v>
      </c>
      <c r="Y22" s="153"/>
      <c r="Z22" s="153"/>
      <c r="AA22" s="153"/>
      <c r="AB22" s="155"/>
      <c r="AC22" s="24"/>
      <c r="AD22" s="168"/>
      <c r="AE22" s="168"/>
      <c r="AF22" s="41"/>
      <c r="AG22" s="41"/>
    </row>
    <row r="23" spans="1:33" ht="15.6" customHeight="1" thickBot="1" x14ac:dyDescent="0.25">
      <c r="A23" s="146">
        <v>535</v>
      </c>
      <c r="B23" s="146" t="s">
        <v>11</v>
      </c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5"/>
      <c r="AC23" s="44"/>
      <c r="AD23" s="169"/>
      <c r="AE23" s="169"/>
      <c r="AF23" s="41"/>
      <c r="AG23" s="41"/>
    </row>
    <row r="24" spans="1:33" ht="15.6" customHeight="1" x14ac:dyDescent="0.2">
      <c r="A24" s="144"/>
      <c r="B24" s="163" t="s">
        <v>5</v>
      </c>
      <c r="C24" s="73"/>
      <c r="D24" s="74">
        <v>0</v>
      </c>
      <c r="E24" s="74">
        <v>0</v>
      </c>
      <c r="F24" s="74">
        <v>1</v>
      </c>
      <c r="G24" s="74">
        <v>0</v>
      </c>
      <c r="H24" s="74">
        <v>0</v>
      </c>
      <c r="I24" s="74">
        <v>0</v>
      </c>
      <c r="J24" s="74">
        <v>2</v>
      </c>
      <c r="K24" s="74">
        <v>0</v>
      </c>
      <c r="L24" s="74">
        <v>0</v>
      </c>
      <c r="M24" s="74">
        <v>4</v>
      </c>
      <c r="N24" s="74">
        <v>0</v>
      </c>
      <c r="O24" s="74">
        <v>1</v>
      </c>
      <c r="P24" s="74">
        <v>5</v>
      </c>
      <c r="Q24" s="74">
        <v>1</v>
      </c>
      <c r="R24" s="74">
        <v>2</v>
      </c>
      <c r="S24" s="74">
        <v>4</v>
      </c>
      <c r="T24" s="75">
        <v>2</v>
      </c>
      <c r="U24" s="76">
        <v>0</v>
      </c>
      <c r="V24" s="77">
        <v>0</v>
      </c>
      <c r="W24" s="78" t="s">
        <v>70</v>
      </c>
      <c r="X24" s="78" t="s">
        <v>70</v>
      </c>
      <c r="Y24" s="79" t="s">
        <v>70</v>
      </c>
      <c r="Z24" s="80" t="s">
        <v>70</v>
      </c>
      <c r="AA24" s="80" t="s">
        <v>70</v>
      </c>
      <c r="AB24" s="81" t="s">
        <v>70</v>
      </c>
      <c r="AC24" s="22" t="s">
        <v>6</v>
      </c>
      <c r="AD24" s="165"/>
      <c r="AE24" s="165"/>
      <c r="AF24" s="41"/>
      <c r="AG24" s="41"/>
    </row>
    <row r="25" spans="1:33" ht="15.6" customHeight="1" x14ac:dyDescent="0.2">
      <c r="A25" s="145">
        <v>6.15</v>
      </c>
      <c r="B25" s="161" t="s">
        <v>7</v>
      </c>
      <c r="C25" s="82">
        <v>1</v>
      </c>
      <c r="D25" s="83">
        <v>2</v>
      </c>
      <c r="E25" s="83">
        <v>3</v>
      </c>
      <c r="F25" s="83">
        <v>1</v>
      </c>
      <c r="G25" s="83">
        <v>2</v>
      </c>
      <c r="H25" s="83">
        <v>1</v>
      </c>
      <c r="I25" s="83">
        <v>5</v>
      </c>
      <c r="J25" s="83">
        <v>2</v>
      </c>
      <c r="K25" s="83">
        <v>1</v>
      </c>
      <c r="L25" s="83">
        <v>0</v>
      </c>
      <c r="M25" s="83">
        <v>3</v>
      </c>
      <c r="N25" s="83">
        <v>0</v>
      </c>
      <c r="O25" s="83">
        <v>1</v>
      </c>
      <c r="P25" s="83">
        <v>0</v>
      </c>
      <c r="Q25" s="83">
        <v>0</v>
      </c>
      <c r="R25" s="83">
        <v>0</v>
      </c>
      <c r="S25" s="83">
        <v>0</v>
      </c>
      <c r="T25" s="84">
        <v>0</v>
      </c>
      <c r="U25" s="85">
        <v>0</v>
      </c>
      <c r="V25" s="154"/>
      <c r="W25" s="87" t="s">
        <v>70</v>
      </c>
      <c r="X25" s="87" t="s">
        <v>70</v>
      </c>
      <c r="Y25" s="88" t="s">
        <v>70</v>
      </c>
      <c r="Z25" s="89" t="s">
        <v>70</v>
      </c>
      <c r="AA25" s="89" t="s">
        <v>70</v>
      </c>
      <c r="AB25" s="90"/>
      <c r="AC25" s="23">
        <f>SUM(C25:AA25)</f>
        <v>22</v>
      </c>
      <c r="AD25" s="166"/>
      <c r="AE25" s="166"/>
      <c r="AF25" s="41"/>
      <c r="AG25" s="41"/>
    </row>
    <row r="26" spans="1:33" ht="15.6" customHeight="1" x14ac:dyDescent="0.2">
      <c r="A26" s="173" t="s">
        <v>54</v>
      </c>
      <c r="B26" s="161" t="s">
        <v>8</v>
      </c>
      <c r="C26" s="82">
        <f>C25</f>
        <v>1</v>
      </c>
      <c r="D26" s="91">
        <f t="shared" ref="D26" si="60">C26-D24+D25</f>
        <v>3</v>
      </c>
      <c r="E26" s="91">
        <f t="shared" ref="E26" si="61">D26-E24+E25</f>
        <v>6</v>
      </c>
      <c r="F26" s="91">
        <f t="shared" ref="F26" si="62">E26-F24+F25</f>
        <v>6</v>
      </c>
      <c r="G26" s="91">
        <f t="shared" ref="G26" si="63">F26-G24+G25</f>
        <v>8</v>
      </c>
      <c r="H26" s="91">
        <f t="shared" ref="H26" si="64">G26-H24+H25</f>
        <v>9</v>
      </c>
      <c r="I26" s="91">
        <f t="shared" ref="I26" si="65">H26-I24+I25</f>
        <v>14</v>
      </c>
      <c r="J26" s="91">
        <f t="shared" ref="J26" si="66">I26-J24+J25</f>
        <v>14</v>
      </c>
      <c r="K26" s="91">
        <f t="shared" ref="K26" si="67">J26-K24+K25</f>
        <v>15</v>
      </c>
      <c r="L26" s="91">
        <f t="shared" ref="L26" si="68">K26-L24+L25</f>
        <v>15</v>
      </c>
      <c r="M26" s="91">
        <f t="shared" ref="M26" si="69">L26-M24+M25</f>
        <v>14</v>
      </c>
      <c r="N26" s="91">
        <f t="shared" ref="N26" si="70">M26-N24+N25</f>
        <v>14</v>
      </c>
      <c r="O26" s="91">
        <f t="shared" ref="O26" si="71">N26-O24+O25</f>
        <v>14</v>
      </c>
      <c r="P26" s="91">
        <f t="shared" ref="P26" si="72">O26-P24+P25</f>
        <v>9</v>
      </c>
      <c r="Q26" s="91">
        <f t="shared" ref="Q26" si="73">P26-Q24+Q25</f>
        <v>8</v>
      </c>
      <c r="R26" s="91">
        <f t="shared" ref="R26" si="74">Q26-R24+R25</f>
        <v>6</v>
      </c>
      <c r="S26" s="91">
        <f t="shared" ref="S26" si="75">R26-S24+S25</f>
        <v>2</v>
      </c>
      <c r="T26" s="92">
        <f t="shared" ref="T26" si="76">S26-T24+T25</f>
        <v>0</v>
      </c>
      <c r="U26" s="93">
        <f t="shared" ref="U26" si="77">T26-U24+U25</f>
        <v>0</v>
      </c>
      <c r="V26" s="94">
        <f t="shared" ref="V26" si="78">U26-V24+V25</f>
        <v>0</v>
      </c>
      <c r="W26" s="95" t="s">
        <v>70</v>
      </c>
      <c r="X26" s="95" t="s">
        <v>70</v>
      </c>
      <c r="Y26" s="96" t="s">
        <v>70</v>
      </c>
      <c r="Z26" s="97" t="s">
        <v>70</v>
      </c>
      <c r="AA26" s="97" t="s">
        <v>70</v>
      </c>
      <c r="AB26" s="98" t="s">
        <v>70</v>
      </c>
      <c r="AC26" s="24"/>
      <c r="AD26" s="167">
        <f>MAX(C26:AB26)</f>
        <v>15</v>
      </c>
      <c r="AE26" s="167">
        <f>U26+SUM(W25:AA25)</f>
        <v>0</v>
      </c>
      <c r="AF26" s="41"/>
      <c r="AG26" s="41"/>
    </row>
    <row r="27" spans="1:33" ht="15.6" customHeight="1" x14ac:dyDescent="0.2">
      <c r="A27" s="174"/>
      <c r="B27" s="161" t="s">
        <v>9</v>
      </c>
      <c r="C27" s="147"/>
      <c r="D27" s="148"/>
      <c r="E27" s="148"/>
      <c r="F27" s="148"/>
      <c r="G27" s="148"/>
      <c r="H27" s="148"/>
      <c r="I27" s="99">
        <v>6.22</v>
      </c>
      <c r="J27" s="148"/>
      <c r="K27" s="148"/>
      <c r="L27" s="148"/>
      <c r="M27" s="148"/>
      <c r="N27" s="148"/>
      <c r="O27" s="99">
        <v>6.34</v>
      </c>
      <c r="P27" s="148"/>
      <c r="Q27" s="148"/>
      <c r="R27" s="99">
        <v>6.4</v>
      </c>
      <c r="S27" s="148"/>
      <c r="T27" s="148"/>
      <c r="U27" s="149"/>
      <c r="V27" s="150">
        <v>6.47</v>
      </c>
      <c r="W27" s="149"/>
      <c r="X27" s="100" t="s">
        <v>70</v>
      </c>
      <c r="Y27" s="149"/>
      <c r="Z27" s="148"/>
      <c r="AA27" s="148"/>
      <c r="AB27" s="151" t="s">
        <v>70</v>
      </c>
      <c r="AC27" s="25">
        <v>62</v>
      </c>
      <c r="AD27" s="166"/>
      <c r="AE27" s="166"/>
      <c r="AF27" s="41"/>
      <c r="AG27" s="41"/>
    </row>
    <row r="28" spans="1:33" ht="15.6" customHeight="1" x14ac:dyDescent="0.2">
      <c r="A28" s="175"/>
      <c r="B28" s="162" t="s">
        <v>10</v>
      </c>
      <c r="C28" s="152">
        <v>6.15</v>
      </c>
      <c r="D28" s="153"/>
      <c r="E28" s="153"/>
      <c r="F28" s="153"/>
      <c r="G28" s="153"/>
      <c r="H28" s="153"/>
      <c r="I28" s="101">
        <f>I27</f>
        <v>6.22</v>
      </c>
      <c r="J28" s="153"/>
      <c r="K28" s="153"/>
      <c r="L28" s="153"/>
      <c r="M28" s="153"/>
      <c r="N28" s="153"/>
      <c r="O28" s="101">
        <f>O27</f>
        <v>6.34</v>
      </c>
      <c r="P28" s="153"/>
      <c r="Q28" s="153"/>
      <c r="R28" s="101">
        <f>R27</f>
        <v>6.4</v>
      </c>
      <c r="S28" s="153"/>
      <c r="T28" s="153"/>
      <c r="U28" s="153"/>
      <c r="V28" s="154"/>
      <c r="W28" s="153"/>
      <c r="X28" s="102" t="s">
        <v>70</v>
      </c>
      <c r="Y28" s="153"/>
      <c r="Z28" s="153"/>
      <c r="AA28" s="153"/>
      <c r="AB28" s="155"/>
      <c r="AC28" s="24"/>
      <c r="AD28" s="168"/>
      <c r="AE28" s="168"/>
      <c r="AF28" s="41"/>
      <c r="AG28" s="41"/>
    </row>
    <row r="29" spans="1:33" ht="15.6" customHeight="1" thickBot="1" x14ac:dyDescent="0.25">
      <c r="A29" s="146">
        <v>531</v>
      </c>
      <c r="B29" s="146" t="s">
        <v>11</v>
      </c>
      <c r="C29" s="103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44"/>
      <c r="AD29" s="169"/>
      <c r="AE29" s="169"/>
      <c r="AF29" s="41"/>
      <c r="AG29" s="41"/>
    </row>
    <row r="30" spans="1:33" ht="15.6" customHeight="1" x14ac:dyDescent="0.2">
      <c r="A30" s="144"/>
      <c r="B30" s="163" t="s">
        <v>5</v>
      </c>
      <c r="C30" s="73"/>
      <c r="D30" s="74">
        <v>0</v>
      </c>
      <c r="E30" s="74">
        <v>0</v>
      </c>
      <c r="F30" s="74">
        <v>1</v>
      </c>
      <c r="G30" s="74">
        <v>1</v>
      </c>
      <c r="H30" s="74">
        <v>3</v>
      </c>
      <c r="I30" s="74">
        <v>4</v>
      </c>
      <c r="J30" s="74">
        <v>0</v>
      </c>
      <c r="K30" s="74">
        <v>1</v>
      </c>
      <c r="L30" s="74">
        <v>1</v>
      </c>
      <c r="M30" s="74">
        <v>1</v>
      </c>
      <c r="N30" s="74">
        <v>1</v>
      </c>
      <c r="O30" s="74">
        <v>1</v>
      </c>
      <c r="P30" s="74">
        <v>2</v>
      </c>
      <c r="Q30" s="74">
        <v>1</v>
      </c>
      <c r="R30" s="74">
        <v>2</v>
      </c>
      <c r="S30" s="74">
        <v>1</v>
      </c>
      <c r="T30" s="75">
        <v>0</v>
      </c>
      <c r="U30" s="76">
        <v>0</v>
      </c>
      <c r="V30" s="77">
        <v>1</v>
      </c>
      <c r="W30" s="78" t="s">
        <v>70</v>
      </c>
      <c r="X30" s="78" t="s">
        <v>70</v>
      </c>
      <c r="Y30" s="79" t="s">
        <v>70</v>
      </c>
      <c r="Z30" s="80" t="s">
        <v>70</v>
      </c>
      <c r="AA30" s="80" t="s">
        <v>70</v>
      </c>
      <c r="AB30" s="81" t="s">
        <v>70</v>
      </c>
      <c r="AC30" s="22" t="s">
        <v>6</v>
      </c>
      <c r="AD30" s="165"/>
      <c r="AE30" s="165"/>
      <c r="AF30" s="41"/>
      <c r="AG30" s="41"/>
    </row>
    <row r="31" spans="1:33" ht="15.6" customHeight="1" x14ac:dyDescent="0.2">
      <c r="A31" s="145">
        <v>6.23</v>
      </c>
      <c r="B31" s="161" t="s">
        <v>7</v>
      </c>
      <c r="C31" s="82">
        <v>3</v>
      </c>
      <c r="D31" s="83">
        <v>3</v>
      </c>
      <c r="E31" s="83">
        <v>6</v>
      </c>
      <c r="F31" s="83">
        <v>2</v>
      </c>
      <c r="G31" s="83">
        <v>2</v>
      </c>
      <c r="H31" s="83">
        <v>2</v>
      </c>
      <c r="I31" s="83">
        <v>0</v>
      </c>
      <c r="J31" s="83">
        <v>0</v>
      </c>
      <c r="K31" s="83">
        <v>0</v>
      </c>
      <c r="L31" s="83">
        <v>1</v>
      </c>
      <c r="M31" s="83">
        <v>0</v>
      </c>
      <c r="N31" s="83">
        <v>2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4">
        <v>0</v>
      </c>
      <c r="U31" s="85">
        <v>0</v>
      </c>
      <c r="V31" s="154"/>
      <c r="W31" s="87" t="s">
        <v>70</v>
      </c>
      <c r="X31" s="87" t="s">
        <v>70</v>
      </c>
      <c r="Y31" s="88" t="s">
        <v>70</v>
      </c>
      <c r="Z31" s="89" t="s">
        <v>70</v>
      </c>
      <c r="AA31" s="89" t="s">
        <v>70</v>
      </c>
      <c r="AB31" s="90"/>
      <c r="AC31" s="23">
        <f>SUM(C31:AA31)</f>
        <v>21</v>
      </c>
      <c r="AD31" s="166"/>
      <c r="AE31" s="166"/>
      <c r="AF31" s="41"/>
      <c r="AG31" s="41"/>
    </row>
    <row r="32" spans="1:33" ht="15.6" customHeight="1" x14ac:dyDescent="0.2">
      <c r="A32" s="173" t="s">
        <v>54</v>
      </c>
      <c r="B32" s="161" t="s">
        <v>8</v>
      </c>
      <c r="C32" s="82">
        <f>C31</f>
        <v>3</v>
      </c>
      <c r="D32" s="91">
        <f t="shared" ref="D32" si="79">C32-D30+D31</f>
        <v>6</v>
      </c>
      <c r="E32" s="91">
        <f t="shared" ref="E32" si="80">D32-E30+E31</f>
        <v>12</v>
      </c>
      <c r="F32" s="91">
        <f t="shared" ref="F32" si="81">E32-F30+F31</f>
        <v>13</v>
      </c>
      <c r="G32" s="91">
        <f t="shared" ref="G32" si="82">F32-G30+G31</f>
        <v>14</v>
      </c>
      <c r="H32" s="91">
        <f t="shared" ref="H32" si="83">G32-H30+H31</f>
        <v>13</v>
      </c>
      <c r="I32" s="91">
        <f t="shared" ref="I32" si="84">H32-I30+I31</f>
        <v>9</v>
      </c>
      <c r="J32" s="91">
        <f t="shared" ref="J32" si="85">I32-J30+J31</f>
        <v>9</v>
      </c>
      <c r="K32" s="91">
        <f t="shared" ref="K32" si="86">J32-K30+K31</f>
        <v>8</v>
      </c>
      <c r="L32" s="91">
        <f t="shared" ref="L32" si="87">K32-L30+L31</f>
        <v>8</v>
      </c>
      <c r="M32" s="91">
        <f t="shared" ref="M32" si="88">L32-M30+M31</f>
        <v>7</v>
      </c>
      <c r="N32" s="91">
        <f t="shared" ref="N32" si="89">M32-N30+N31</f>
        <v>8</v>
      </c>
      <c r="O32" s="91">
        <f t="shared" ref="O32" si="90">N32-O30+O31</f>
        <v>7</v>
      </c>
      <c r="P32" s="91">
        <f t="shared" ref="P32" si="91">O32-P30+P31</f>
        <v>5</v>
      </c>
      <c r="Q32" s="91">
        <f t="shared" ref="Q32" si="92">P32-Q30+Q31</f>
        <v>4</v>
      </c>
      <c r="R32" s="91">
        <f t="shared" ref="R32" si="93">Q32-R30+R31</f>
        <v>2</v>
      </c>
      <c r="S32" s="91">
        <f t="shared" ref="S32" si="94">R32-S30+S31</f>
        <v>1</v>
      </c>
      <c r="T32" s="92">
        <f t="shared" ref="T32" si="95">S32-T30+T31</f>
        <v>1</v>
      </c>
      <c r="U32" s="93">
        <f t="shared" ref="U32" si="96">T32-U30+U31</f>
        <v>1</v>
      </c>
      <c r="V32" s="94">
        <f t="shared" ref="V32" si="97">U32-V30+V31</f>
        <v>0</v>
      </c>
      <c r="W32" s="95" t="s">
        <v>70</v>
      </c>
      <c r="X32" s="95" t="s">
        <v>70</v>
      </c>
      <c r="Y32" s="96" t="s">
        <v>70</v>
      </c>
      <c r="Z32" s="97" t="s">
        <v>70</v>
      </c>
      <c r="AA32" s="97" t="s">
        <v>70</v>
      </c>
      <c r="AB32" s="98" t="s">
        <v>70</v>
      </c>
      <c r="AC32" s="24"/>
      <c r="AD32" s="167">
        <f>MAX(C32:AB32)</f>
        <v>14</v>
      </c>
      <c r="AE32" s="167">
        <f>V32+SUM(W31:AA31)</f>
        <v>0</v>
      </c>
      <c r="AF32" s="41"/>
      <c r="AG32" s="41"/>
    </row>
    <row r="33" spans="1:33" ht="15.6" customHeight="1" x14ac:dyDescent="0.2">
      <c r="A33" s="174"/>
      <c r="B33" s="161" t="s">
        <v>9</v>
      </c>
      <c r="C33" s="147"/>
      <c r="D33" s="148"/>
      <c r="E33" s="148"/>
      <c r="F33" s="148"/>
      <c r="G33" s="148"/>
      <c r="H33" s="148"/>
      <c r="I33" s="99">
        <v>6.35</v>
      </c>
      <c r="J33" s="148"/>
      <c r="K33" s="148"/>
      <c r="L33" s="148"/>
      <c r="M33" s="148"/>
      <c r="N33" s="148"/>
      <c r="O33" s="99">
        <v>6.45</v>
      </c>
      <c r="P33" s="148"/>
      <c r="Q33" s="148"/>
      <c r="R33" s="99">
        <v>6.51</v>
      </c>
      <c r="S33" s="148"/>
      <c r="T33" s="148"/>
      <c r="U33" s="149"/>
      <c r="V33" s="150">
        <v>6.57</v>
      </c>
      <c r="W33" s="149"/>
      <c r="X33" s="100" t="s">
        <v>70</v>
      </c>
      <c r="Y33" s="149"/>
      <c r="Z33" s="148"/>
      <c r="AA33" s="148"/>
      <c r="AB33" s="151" t="s">
        <v>70</v>
      </c>
      <c r="AC33" s="25">
        <v>34</v>
      </c>
      <c r="AD33" s="166"/>
      <c r="AE33" s="166"/>
      <c r="AF33" s="41"/>
      <c r="AG33" s="41"/>
    </row>
    <row r="34" spans="1:33" ht="15.6" customHeight="1" x14ac:dyDescent="0.2">
      <c r="A34" s="175"/>
      <c r="B34" s="162" t="s">
        <v>10</v>
      </c>
      <c r="C34" s="152">
        <v>6.23</v>
      </c>
      <c r="D34" s="153"/>
      <c r="E34" s="153"/>
      <c r="F34" s="153"/>
      <c r="G34" s="153"/>
      <c r="H34" s="153"/>
      <c r="I34" s="101">
        <v>6.36</v>
      </c>
      <c r="J34" s="153"/>
      <c r="K34" s="153"/>
      <c r="L34" s="153"/>
      <c r="M34" s="153"/>
      <c r="N34" s="153"/>
      <c r="O34" s="101">
        <v>6.46</v>
      </c>
      <c r="P34" s="153"/>
      <c r="Q34" s="153"/>
      <c r="R34" s="101">
        <v>6.52</v>
      </c>
      <c r="S34" s="153"/>
      <c r="T34" s="153"/>
      <c r="U34" s="153"/>
      <c r="V34" s="154"/>
      <c r="W34" s="153"/>
      <c r="X34" s="102" t="s">
        <v>70</v>
      </c>
      <c r="Y34" s="153"/>
      <c r="Z34" s="153"/>
      <c r="AA34" s="153"/>
      <c r="AB34" s="155"/>
      <c r="AC34" s="24"/>
      <c r="AD34" s="168"/>
      <c r="AE34" s="168"/>
      <c r="AF34" s="41"/>
      <c r="AG34" s="41"/>
    </row>
    <row r="35" spans="1:33" ht="15.6" customHeight="1" thickBot="1" x14ac:dyDescent="0.25">
      <c r="A35" s="146">
        <v>514</v>
      </c>
      <c r="B35" s="43" t="s">
        <v>11</v>
      </c>
      <c r="C35" s="103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5"/>
      <c r="AC35" s="44"/>
      <c r="AD35" s="169"/>
      <c r="AE35" s="169"/>
      <c r="AF35" s="41"/>
      <c r="AG35" s="41"/>
    </row>
    <row r="36" spans="1:33" ht="15.6" customHeight="1" x14ac:dyDescent="0.2">
      <c r="A36" s="144"/>
      <c r="B36" s="18" t="s">
        <v>5</v>
      </c>
      <c r="C36" s="73"/>
      <c r="D36" s="74">
        <v>0</v>
      </c>
      <c r="E36" s="74">
        <v>0</v>
      </c>
      <c r="F36" s="74">
        <v>0</v>
      </c>
      <c r="G36" s="74">
        <v>1</v>
      </c>
      <c r="H36" s="74">
        <v>10</v>
      </c>
      <c r="I36" s="74">
        <v>7</v>
      </c>
      <c r="J36" s="74">
        <v>1</v>
      </c>
      <c r="K36" s="74">
        <v>2</v>
      </c>
      <c r="L36" s="74">
        <v>1</v>
      </c>
      <c r="M36" s="74">
        <v>0</v>
      </c>
      <c r="N36" s="74">
        <v>7</v>
      </c>
      <c r="O36" s="74">
        <v>1</v>
      </c>
      <c r="P36" s="74">
        <v>2</v>
      </c>
      <c r="Q36" s="74">
        <v>2</v>
      </c>
      <c r="R36" s="74">
        <v>2</v>
      </c>
      <c r="S36" s="74">
        <v>9</v>
      </c>
      <c r="T36" s="75">
        <v>3</v>
      </c>
      <c r="U36" s="76">
        <v>1</v>
      </c>
      <c r="V36" s="77" t="s">
        <v>70</v>
      </c>
      <c r="W36" s="78">
        <v>1</v>
      </c>
      <c r="X36" s="78">
        <v>0</v>
      </c>
      <c r="Y36" s="79">
        <v>4</v>
      </c>
      <c r="Z36" s="80">
        <v>2</v>
      </c>
      <c r="AA36" s="80">
        <v>2</v>
      </c>
      <c r="AB36" s="81">
        <v>0</v>
      </c>
      <c r="AC36" s="22" t="s">
        <v>6</v>
      </c>
      <c r="AD36" s="165"/>
      <c r="AE36" s="165"/>
      <c r="AF36" s="41"/>
      <c r="AG36" s="41"/>
    </row>
    <row r="37" spans="1:33" ht="15.6" customHeight="1" x14ac:dyDescent="0.2">
      <c r="A37" s="145">
        <v>6.55</v>
      </c>
      <c r="B37" s="20" t="s">
        <v>7</v>
      </c>
      <c r="C37" s="82">
        <v>3</v>
      </c>
      <c r="D37" s="83">
        <v>9</v>
      </c>
      <c r="E37" s="83">
        <v>9</v>
      </c>
      <c r="F37" s="83">
        <v>2</v>
      </c>
      <c r="G37" s="83">
        <v>2</v>
      </c>
      <c r="H37" s="83">
        <v>2</v>
      </c>
      <c r="I37" s="83">
        <v>9</v>
      </c>
      <c r="J37" s="83">
        <v>8</v>
      </c>
      <c r="K37" s="83">
        <v>1</v>
      </c>
      <c r="L37" s="83">
        <v>1</v>
      </c>
      <c r="M37" s="83">
        <v>4</v>
      </c>
      <c r="N37" s="83">
        <v>1</v>
      </c>
      <c r="O37" s="83">
        <v>3</v>
      </c>
      <c r="P37" s="83">
        <v>0</v>
      </c>
      <c r="Q37" s="83">
        <v>0</v>
      </c>
      <c r="R37" s="83">
        <v>2</v>
      </c>
      <c r="S37" s="83">
        <v>0</v>
      </c>
      <c r="T37" s="84">
        <v>0</v>
      </c>
      <c r="U37" s="85">
        <v>0</v>
      </c>
      <c r="V37" s="154"/>
      <c r="W37" s="87">
        <v>2</v>
      </c>
      <c r="X37" s="87">
        <v>0</v>
      </c>
      <c r="Y37" s="88">
        <v>0</v>
      </c>
      <c r="Z37" s="89">
        <v>0</v>
      </c>
      <c r="AA37" s="89">
        <v>0</v>
      </c>
      <c r="AB37" s="90"/>
      <c r="AC37" s="23">
        <f>SUM(C37:AA37)</f>
        <v>58</v>
      </c>
      <c r="AD37" s="166"/>
      <c r="AE37" s="166"/>
      <c r="AF37" s="41"/>
      <c r="AG37" s="41"/>
    </row>
    <row r="38" spans="1:33" ht="15.6" customHeight="1" x14ac:dyDescent="0.2">
      <c r="A38" s="173" t="s">
        <v>54</v>
      </c>
      <c r="B38" s="20" t="s">
        <v>8</v>
      </c>
      <c r="C38" s="82">
        <f>C37</f>
        <v>3</v>
      </c>
      <c r="D38" s="91">
        <f t="shared" ref="D38" si="98">C38-D36+D37</f>
        <v>12</v>
      </c>
      <c r="E38" s="91">
        <f t="shared" ref="E38" si="99">D38-E36+E37</f>
        <v>21</v>
      </c>
      <c r="F38" s="91">
        <f t="shared" ref="F38" si="100">E38-F36+F37</f>
        <v>23</v>
      </c>
      <c r="G38" s="91">
        <f t="shared" ref="G38" si="101">F38-G36+G37</f>
        <v>24</v>
      </c>
      <c r="H38" s="91">
        <f t="shared" ref="H38" si="102">G38-H36+H37</f>
        <v>16</v>
      </c>
      <c r="I38" s="91">
        <f t="shared" ref="I38" si="103">H38-I36+I37</f>
        <v>18</v>
      </c>
      <c r="J38" s="91">
        <f t="shared" ref="J38" si="104">I38-J36+J37</f>
        <v>25</v>
      </c>
      <c r="K38" s="91">
        <f t="shared" ref="K38" si="105">J38-K36+K37</f>
        <v>24</v>
      </c>
      <c r="L38" s="91">
        <f t="shared" ref="L38" si="106">K38-L36+L37</f>
        <v>24</v>
      </c>
      <c r="M38" s="91">
        <f t="shared" ref="M38" si="107">L38-M36+M37</f>
        <v>28</v>
      </c>
      <c r="N38" s="91">
        <f t="shared" ref="N38" si="108">M38-N36+N37</f>
        <v>22</v>
      </c>
      <c r="O38" s="91">
        <f t="shared" ref="O38" si="109">N38-O36+O37</f>
        <v>24</v>
      </c>
      <c r="P38" s="91">
        <f t="shared" ref="P38" si="110">O38-P36+P37</f>
        <v>22</v>
      </c>
      <c r="Q38" s="91">
        <f t="shared" ref="Q38" si="111">P38-Q36+Q37</f>
        <v>20</v>
      </c>
      <c r="R38" s="91">
        <f t="shared" ref="R38" si="112">Q38-R36+R37</f>
        <v>20</v>
      </c>
      <c r="S38" s="91">
        <f t="shared" ref="S38" si="113">R38-S36+S37</f>
        <v>11</v>
      </c>
      <c r="T38" s="92">
        <f t="shared" ref="T38" si="114">S38-T36+T37</f>
        <v>8</v>
      </c>
      <c r="U38" s="93">
        <f t="shared" ref="U38" si="115">T38-U36+U37</f>
        <v>7</v>
      </c>
      <c r="V38" s="94" t="s">
        <v>70</v>
      </c>
      <c r="W38" s="95">
        <f>U38-W36+W37</f>
        <v>8</v>
      </c>
      <c r="X38" s="95">
        <f t="shared" ref="X38" si="116">W38-X36+X37</f>
        <v>8</v>
      </c>
      <c r="Y38" s="96">
        <f t="shared" ref="Y38" si="117">X38-Y36+Y37</f>
        <v>4</v>
      </c>
      <c r="Z38" s="97">
        <f t="shared" ref="Z38" si="118">Y38-Z36+Z37</f>
        <v>2</v>
      </c>
      <c r="AA38" s="97">
        <f t="shared" ref="AA38" si="119">Z38-AA36+AA37</f>
        <v>0</v>
      </c>
      <c r="AB38" s="98">
        <f>AA38-AB36</f>
        <v>0</v>
      </c>
      <c r="AC38" s="24"/>
      <c r="AD38" s="167">
        <f>MAX(C38:AB38)</f>
        <v>28</v>
      </c>
      <c r="AE38" s="167">
        <f>U38+SUM(W37:AA37)</f>
        <v>9</v>
      </c>
      <c r="AF38" s="41"/>
      <c r="AG38" s="41"/>
    </row>
    <row r="39" spans="1:33" ht="15.6" customHeight="1" x14ac:dyDescent="0.2">
      <c r="A39" s="174"/>
      <c r="B39" s="20" t="s">
        <v>9</v>
      </c>
      <c r="C39" s="147"/>
      <c r="D39" s="148"/>
      <c r="E39" s="148"/>
      <c r="F39" s="148"/>
      <c r="G39" s="148"/>
      <c r="H39" s="148"/>
      <c r="I39" s="99">
        <v>7.07</v>
      </c>
      <c r="J39" s="148"/>
      <c r="K39" s="148"/>
      <c r="L39" s="148"/>
      <c r="M39" s="148"/>
      <c r="N39" s="148"/>
      <c r="O39" s="99">
        <v>7.2</v>
      </c>
      <c r="P39" s="148"/>
      <c r="Q39" s="148"/>
      <c r="R39" s="99">
        <v>7.26</v>
      </c>
      <c r="S39" s="148"/>
      <c r="T39" s="148"/>
      <c r="U39" s="149"/>
      <c r="V39" s="150" t="s">
        <v>70</v>
      </c>
      <c r="W39" s="149"/>
      <c r="X39" s="100">
        <v>7.33</v>
      </c>
      <c r="Y39" s="149"/>
      <c r="Z39" s="148"/>
      <c r="AA39" s="148"/>
      <c r="AB39" s="156">
        <v>7.4</v>
      </c>
      <c r="AC39" s="25">
        <v>45</v>
      </c>
      <c r="AD39" s="166"/>
      <c r="AE39" s="166"/>
      <c r="AF39" s="41"/>
      <c r="AG39" s="41"/>
    </row>
    <row r="40" spans="1:33" ht="15.6" customHeight="1" x14ac:dyDescent="0.2">
      <c r="A40" s="175"/>
      <c r="B40" s="21" t="s">
        <v>10</v>
      </c>
      <c r="C40" s="157">
        <v>6.55</v>
      </c>
      <c r="D40" s="149"/>
      <c r="E40" s="149"/>
      <c r="F40" s="149"/>
      <c r="G40" s="149"/>
      <c r="H40" s="149"/>
      <c r="I40" s="132">
        <f>I39</f>
        <v>7.07</v>
      </c>
      <c r="J40" s="149"/>
      <c r="K40" s="149"/>
      <c r="L40" s="149"/>
      <c r="M40" s="149"/>
      <c r="N40" s="149"/>
      <c r="O40" s="132">
        <f>O39</f>
        <v>7.2</v>
      </c>
      <c r="P40" s="149"/>
      <c r="Q40" s="149"/>
      <c r="R40" s="132">
        <f>R39</f>
        <v>7.26</v>
      </c>
      <c r="S40" s="149"/>
      <c r="T40" s="149"/>
      <c r="U40" s="149"/>
      <c r="V40" s="154"/>
      <c r="W40" s="149"/>
      <c r="X40" s="133">
        <f>X39</f>
        <v>7.33</v>
      </c>
      <c r="Y40" s="149"/>
      <c r="Z40" s="149"/>
      <c r="AA40" s="149"/>
      <c r="AB40" s="158"/>
      <c r="AC40" s="24"/>
      <c r="AD40" s="168"/>
      <c r="AE40" s="168"/>
      <c r="AF40" s="41"/>
      <c r="AG40" s="41"/>
    </row>
    <row r="41" spans="1:33" ht="15.6" customHeight="1" thickBot="1" x14ac:dyDescent="0.25">
      <c r="A41" s="146">
        <v>538</v>
      </c>
      <c r="B41" s="43" t="s">
        <v>11</v>
      </c>
      <c r="C41" s="176" t="s">
        <v>73</v>
      </c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8"/>
      <c r="AC41" s="44"/>
      <c r="AD41" s="169"/>
      <c r="AE41" s="169"/>
      <c r="AF41" s="41"/>
      <c r="AG41" s="41"/>
    </row>
    <row r="42" spans="1:33" ht="15.6" customHeight="1" x14ac:dyDescent="0.2">
      <c r="A42" s="144"/>
      <c r="B42" s="18" t="s">
        <v>5</v>
      </c>
      <c r="C42" s="73"/>
      <c r="D42" s="74">
        <v>0</v>
      </c>
      <c r="E42" s="74">
        <v>0</v>
      </c>
      <c r="F42" s="74">
        <v>2</v>
      </c>
      <c r="G42" s="74">
        <v>1</v>
      </c>
      <c r="H42" s="74">
        <v>6</v>
      </c>
      <c r="I42" s="74">
        <v>4</v>
      </c>
      <c r="J42" s="74">
        <v>0</v>
      </c>
      <c r="K42" s="74">
        <v>1</v>
      </c>
      <c r="L42" s="74">
        <v>0</v>
      </c>
      <c r="M42" s="74">
        <v>0</v>
      </c>
      <c r="N42" s="74">
        <v>5</v>
      </c>
      <c r="O42" s="74">
        <v>0</v>
      </c>
      <c r="P42" s="74">
        <v>1</v>
      </c>
      <c r="Q42" s="74">
        <v>1</v>
      </c>
      <c r="R42" s="74">
        <v>2</v>
      </c>
      <c r="S42" s="74">
        <v>4</v>
      </c>
      <c r="T42" s="75">
        <v>1</v>
      </c>
      <c r="U42" s="76">
        <v>1</v>
      </c>
      <c r="V42" s="77">
        <v>0</v>
      </c>
      <c r="W42" s="78" t="s">
        <v>70</v>
      </c>
      <c r="X42" s="78" t="s">
        <v>70</v>
      </c>
      <c r="Y42" s="79" t="s">
        <v>70</v>
      </c>
      <c r="Z42" s="80" t="s">
        <v>70</v>
      </c>
      <c r="AA42" s="80" t="s">
        <v>70</v>
      </c>
      <c r="AB42" s="81" t="s">
        <v>70</v>
      </c>
      <c r="AC42" s="22" t="s">
        <v>6</v>
      </c>
      <c r="AD42" s="165"/>
      <c r="AE42" s="165"/>
      <c r="AF42" s="41"/>
      <c r="AG42" s="41"/>
    </row>
    <row r="43" spans="1:33" ht="15.6" customHeight="1" x14ac:dyDescent="0.2">
      <c r="A43" s="145">
        <v>8.0500000000000007</v>
      </c>
      <c r="B43" s="20" t="s">
        <v>7</v>
      </c>
      <c r="C43" s="82">
        <v>3</v>
      </c>
      <c r="D43" s="83">
        <v>3</v>
      </c>
      <c r="E43" s="83">
        <v>9</v>
      </c>
      <c r="F43" s="83">
        <v>2</v>
      </c>
      <c r="G43" s="83">
        <v>0</v>
      </c>
      <c r="H43" s="83">
        <v>0</v>
      </c>
      <c r="I43" s="83">
        <v>5</v>
      </c>
      <c r="J43" s="83">
        <v>2</v>
      </c>
      <c r="K43" s="83">
        <v>0</v>
      </c>
      <c r="L43" s="83">
        <v>0</v>
      </c>
      <c r="M43" s="83">
        <v>1</v>
      </c>
      <c r="N43" s="83">
        <v>3</v>
      </c>
      <c r="O43" s="83">
        <v>0</v>
      </c>
      <c r="P43" s="83">
        <v>0</v>
      </c>
      <c r="Q43" s="83">
        <v>1</v>
      </c>
      <c r="R43" s="83">
        <v>0</v>
      </c>
      <c r="S43" s="83">
        <v>0</v>
      </c>
      <c r="T43" s="84">
        <v>0</v>
      </c>
      <c r="U43" s="85">
        <v>0</v>
      </c>
      <c r="V43" s="154"/>
      <c r="W43" s="87" t="s">
        <v>70</v>
      </c>
      <c r="X43" s="87" t="s">
        <v>70</v>
      </c>
      <c r="Y43" s="88" t="s">
        <v>70</v>
      </c>
      <c r="Z43" s="89" t="s">
        <v>70</v>
      </c>
      <c r="AA43" s="89" t="s">
        <v>70</v>
      </c>
      <c r="AB43" s="90"/>
      <c r="AC43" s="23">
        <f>SUM(C43:AA43)</f>
        <v>29</v>
      </c>
      <c r="AD43" s="166"/>
      <c r="AE43" s="166"/>
      <c r="AF43" s="41"/>
      <c r="AG43" s="41"/>
    </row>
    <row r="44" spans="1:33" ht="15.6" customHeight="1" x14ac:dyDescent="0.2">
      <c r="A44" s="173" t="s">
        <v>54</v>
      </c>
      <c r="B44" s="20" t="s">
        <v>8</v>
      </c>
      <c r="C44" s="82">
        <f>C43</f>
        <v>3</v>
      </c>
      <c r="D44" s="91">
        <f t="shared" ref="D44" si="120">C44-D42+D43</f>
        <v>6</v>
      </c>
      <c r="E44" s="91">
        <f t="shared" ref="E44" si="121">D44-E42+E43</f>
        <v>15</v>
      </c>
      <c r="F44" s="91">
        <f t="shared" ref="F44" si="122">E44-F42+F43</f>
        <v>15</v>
      </c>
      <c r="G44" s="91">
        <f t="shared" ref="G44" si="123">F44-G42+G43</f>
        <v>14</v>
      </c>
      <c r="H44" s="91">
        <f t="shared" ref="H44" si="124">G44-H42+H43</f>
        <v>8</v>
      </c>
      <c r="I44" s="91">
        <f t="shared" ref="I44" si="125">H44-I42+I43</f>
        <v>9</v>
      </c>
      <c r="J44" s="91">
        <f t="shared" ref="J44" si="126">I44-J42+J43</f>
        <v>11</v>
      </c>
      <c r="K44" s="91">
        <f t="shared" ref="K44" si="127">J44-K42+K43</f>
        <v>10</v>
      </c>
      <c r="L44" s="91">
        <f t="shared" ref="L44" si="128">K44-L42+L43</f>
        <v>10</v>
      </c>
      <c r="M44" s="91">
        <f t="shared" ref="M44" si="129">L44-M42+M43</f>
        <v>11</v>
      </c>
      <c r="N44" s="91">
        <f t="shared" ref="N44" si="130">M44-N42+N43</f>
        <v>9</v>
      </c>
      <c r="O44" s="91">
        <f t="shared" ref="O44" si="131">N44-O42+O43</f>
        <v>9</v>
      </c>
      <c r="P44" s="91">
        <f t="shared" ref="P44" si="132">O44-P42+P43</f>
        <v>8</v>
      </c>
      <c r="Q44" s="91">
        <f t="shared" ref="Q44" si="133">P44-Q42+Q43</f>
        <v>8</v>
      </c>
      <c r="R44" s="91">
        <f t="shared" ref="R44" si="134">Q44-R42+R43</f>
        <v>6</v>
      </c>
      <c r="S44" s="91">
        <f t="shared" ref="S44" si="135">R44-S42+S43</f>
        <v>2</v>
      </c>
      <c r="T44" s="92">
        <f t="shared" ref="T44" si="136">S44-T42+T43</f>
        <v>1</v>
      </c>
      <c r="U44" s="93">
        <f t="shared" ref="U44" si="137">T44-U42+U43</f>
        <v>0</v>
      </c>
      <c r="V44" s="94">
        <f t="shared" ref="V44" si="138">U44-V42+V43</f>
        <v>0</v>
      </c>
      <c r="W44" s="95" t="s">
        <v>70</v>
      </c>
      <c r="X44" s="95" t="s">
        <v>70</v>
      </c>
      <c r="Y44" s="96" t="s">
        <v>70</v>
      </c>
      <c r="Z44" s="97" t="s">
        <v>70</v>
      </c>
      <c r="AA44" s="97" t="s">
        <v>70</v>
      </c>
      <c r="AB44" s="98" t="s">
        <v>70</v>
      </c>
      <c r="AC44" s="24"/>
      <c r="AD44" s="167">
        <f>MAX(C44:AB44)</f>
        <v>15</v>
      </c>
      <c r="AE44" s="167">
        <f>V44+SUM(W43:AA43)</f>
        <v>0</v>
      </c>
      <c r="AF44" s="41"/>
      <c r="AG44" s="41"/>
    </row>
    <row r="45" spans="1:33" ht="15.6" customHeight="1" x14ac:dyDescent="0.2">
      <c r="A45" s="174"/>
      <c r="B45" s="20" t="s">
        <v>9</v>
      </c>
      <c r="C45" s="147"/>
      <c r="D45" s="148"/>
      <c r="E45" s="148"/>
      <c r="F45" s="148"/>
      <c r="G45" s="148"/>
      <c r="H45" s="148"/>
      <c r="I45" s="99">
        <v>8.17</v>
      </c>
      <c r="J45" s="148"/>
      <c r="K45" s="148"/>
      <c r="L45" s="148"/>
      <c r="M45" s="148"/>
      <c r="N45" s="148"/>
      <c r="O45" s="99">
        <v>8.26</v>
      </c>
      <c r="P45" s="148"/>
      <c r="Q45" s="148"/>
      <c r="R45" s="99">
        <v>8.33</v>
      </c>
      <c r="S45" s="148"/>
      <c r="T45" s="148"/>
      <c r="U45" s="149"/>
      <c r="V45" s="150">
        <v>8.41</v>
      </c>
      <c r="W45" s="149"/>
      <c r="X45" s="100" t="s">
        <v>70</v>
      </c>
      <c r="Y45" s="149"/>
      <c r="Z45" s="148"/>
      <c r="AA45" s="148"/>
      <c r="AB45" s="151" t="s">
        <v>70</v>
      </c>
      <c r="AC45" s="25">
        <v>36</v>
      </c>
      <c r="AD45" s="166"/>
      <c r="AE45" s="166"/>
      <c r="AF45" s="41"/>
      <c r="AG45" s="41"/>
    </row>
    <row r="46" spans="1:33" ht="15.6" customHeight="1" x14ac:dyDescent="0.2">
      <c r="A46" s="175"/>
      <c r="B46" s="21" t="s">
        <v>10</v>
      </c>
      <c r="C46" s="152">
        <v>8.0500000000000007</v>
      </c>
      <c r="D46" s="153"/>
      <c r="E46" s="153"/>
      <c r="F46" s="153"/>
      <c r="G46" s="153"/>
      <c r="H46" s="153"/>
      <c r="I46" s="101">
        <v>8.18</v>
      </c>
      <c r="J46" s="153"/>
      <c r="K46" s="153"/>
      <c r="L46" s="153"/>
      <c r="M46" s="153"/>
      <c r="N46" s="153"/>
      <c r="O46" s="101">
        <v>8.27</v>
      </c>
      <c r="P46" s="153"/>
      <c r="Q46" s="153"/>
      <c r="R46" s="101">
        <v>8.34</v>
      </c>
      <c r="S46" s="153"/>
      <c r="T46" s="153"/>
      <c r="U46" s="153"/>
      <c r="V46" s="154"/>
      <c r="W46" s="153"/>
      <c r="X46" s="102" t="s">
        <v>70</v>
      </c>
      <c r="Y46" s="153"/>
      <c r="Z46" s="153"/>
      <c r="AA46" s="153"/>
      <c r="AB46" s="155"/>
      <c r="AC46" s="24"/>
      <c r="AD46" s="168"/>
      <c r="AE46" s="168"/>
      <c r="AF46" s="41"/>
      <c r="AG46" s="41"/>
    </row>
    <row r="47" spans="1:33" ht="15.6" customHeight="1" thickBot="1" x14ac:dyDescent="0.25">
      <c r="A47" s="146">
        <v>537</v>
      </c>
      <c r="B47" s="43" t="s">
        <v>11</v>
      </c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5"/>
      <c r="AC47" s="44"/>
      <c r="AD47" s="169"/>
      <c r="AE47" s="169"/>
      <c r="AF47" s="41"/>
      <c r="AG47" s="41"/>
    </row>
    <row r="48" spans="1:33" ht="15.6" customHeight="1" x14ac:dyDescent="0.2">
      <c r="A48" s="144"/>
      <c r="B48" s="18" t="s">
        <v>5</v>
      </c>
      <c r="C48" s="73"/>
      <c r="D48" s="74">
        <v>0</v>
      </c>
      <c r="E48" s="74">
        <v>2</v>
      </c>
      <c r="F48" s="74">
        <v>1</v>
      </c>
      <c r="G48" s="74">
        <v>7</v>
      </c>
      <c r="H48" s="74">
        <v>19</v>
      </c>
      <c r="I48" s="74">
        <v>10</v>
      </c>
      <c r="J48" s="74">
        <v>2</v>
      </c>
      <c r="K48" s="74">
        <v>6</v>
      </c>
      <c r="L48" s="74">
        <v>4</v>
      </c>
      <c r="M48" s="74">
        <v>0</v>
      </c>
      <c r="N48" s="74">
        <v>3</v>
      </c>
      <c r="O48" s="74">
        <v>3</v>
      </c>
      <c r="P48" s="74">
        <v>0</v>
      </c>
      <c r="Q48" s="74">
        <v>13</v>
      </c>
      <c r="R48" s="74">
        <v>2</v>
      </c>
      <c r="S48" s="74">
        <v>5</v>
      </c>
      <c r="T48" s="75">
        <v>1</v>
      </c>
      <c r="U48" s="76">
        <v>1</v>
      </c>
      <c r="V48" s="77">
        <v>1</v>
      </c>
      <c r="W48" s="78" t="s">
        <v>70</v>
      </c>
      <c r="X48" s="78" t="s">
        <v>70</v>
      </c>
      <c r="Y48" s="79" t="s">
        <v>70</v>
      </c>
      <c r="Z48" s="80" t="s">
        <v>70</v>
      </c>
      <c r="AA48" s="80" t="s">
        <v>70</v>
      </c>
      <c r="AB48" s="81" t="s">
        <v>70</v>
      </c>
      <c r="AC48" s="22" t="s">
        <v>6</v>
      </c>
      <c r="AD48" s="165"/>
      <c r="AE48" s="165"/>
      <c r="AF48" s="41"/>
      <c r="AG48" s="41"/>
    </row>
    <row r="49" spans="1:33" ht="15.6" customHeight="1" x14ac:dyDescent="0.2">
      <c r="A49" s="145">
        <v>9.25</v>
      </c>
      <c r="B49" s="20" t="s">
        <v>7</v>
      </c>
      <c r="C49" s="82">
        <v>13</v>
      </c>
      <c r="D49" s="83">
        <v>13</v>
      </c>
      <c r="E49" s="83">
        <v>14</v>
      </c>
      <c r="F49" s="83">
        <v>4</v>
      </c>
      <c r="G49" s="83">
        <v>5</v>
      </c>
      <c r="H49" s="83">
        <v>3</v>
      </c>
      <c r="I49" s="83">
        <v>7</v>
      </c>
      <c r="J49" s="83">
        <v>1</v>
      </c>
      <c r="K49" s="83">
        <v>2</v>
      </c>
      <c r="L49" s="83">
        <v>0</v>
      </c>
      <c r="M49" s="83">
        <v>1</v>
      </c>
      <c r="N49" s="83">
        <v>7</v>
      </c>
      <c r="O49" s="83">
        <v>0</v>
      </c>
      <c r="P49" s="83">
        <v>10</v>
      </c>
      <c r="Q49" s="83">
        <v>0</v>
      </c>
      <c r="R49" s="83">
        <v>0</v>
      </c>
      <c r="S49" s="83">
        <v>0</v>
      </c>
      <c r="T49" s="84">
        <v>0</v>
      </c>
      <c r="U49" s="85">
        <v>0</v>
      </c>
      <c r="V49" s="154"/>
      <c r="W49" s="87" t="s">
        <v>70</v>
      </c>
      <c r="X49" s="87" t="s">
        <v>70</v>
      </c>
      <c r="Y49" s="88" t="s">
        <v>70</v>
      </c>
      <c r="Z49" s="89" t="s">
        <v>70</v>
      </c>
      <c r="AA49" s="89" t="s">
        <v>70</v>
      </c>
      <c r="AB49" s="90"/>
      <c r="AC49" s="23">
        <f>SUM(C49:AA49)</f>
        <v>80</v>
      </c>
      <c r="AD49" s="166"/>
      <c r="AE49" s="166"/>
      <c r="AF49" s="41"/>
      <c r="AG49" s="41"/>
    </row>
    <row r="50" spans="1:33" ht="15.6" customHeight="1" x14ac:dyDescent="0.2">
      <c r="A50" s="173" t="s">
        <v>54</v>
      </c>
      <c r="B50" s="20" t="s">
        <v>8</v>
      </c>
      <c r="C50" s="82">
        <f>C49</f>
        <v>13</v>
      </c>
      <c r="D50" s="91">
        <f t="shared" ref="D50" si="139">C50-D48+D49</f>
        <v>26</v>
      </c>
      <c r="E50" s="91">
        <f t="shared" ref="E50" si="140">D50-E48+E49</f>
        <v>38</v>
      </c>
      <c r="F50" s="91">
        <f t="shared" ref="F50" si="141">E50-F48+F49</f>
        <v>41</v>
      </c>
      <c r="G50" s="91">
        <f t="shared" ref="G50" si="142">F50-G48+G49</f>
        <v>39</v>
      </c>
      <c r="H50" s="91">
        <f t="shared" ref="H50" si="143">G50-H48+H49</f>
        <v>23</v>
      </c>
      <c r="I50" s="91">
        <f t="shared" ref="I50" si="144">H50-I48+I49</f>
        <v>20</v>
      </c>
      <c r="J50" s="91">
        <f t="shared" ref="J50" si="145">I50-J48+J49</f>
        <v>19</v>
      </c>
      <c r="K50" s="91">
        <f t="shared" ref="K50" si="146">J50-K48+K49</f>
        <v>15</v>
      </c>
      <c r="L50" s="91">
        <f t="shared" ref="L50" si="147">K50-L48+L49</f>
        <v>11</v>
      </c>
      <c r="M50" s="91">
        <f t="shared" ref="M50" si="148">L50-M48+M49</f>
        <v>12</v>
      </c>
      <c r="N50" s="91">
        <f t="shared" ref="N50" si="149">M50-N48+N49</f>
        <v>16</v>
      </c>
      <c r="O50" s="91">
        <f t="shared" ref="O50" si="150">N50-O48+O49</f>
        <v>13</v>
      </c>
      <c r="P50" s="91">
        <f t="shared" ref="P50" si="151">O50-P48+P49</f>
        <v>23</v>
      </c>
      <c r="Q50" s="91">
        <f t="shared" ref="Q50" si="152">P50-Q48+Q49</f>
        <v>10</v>
      </c>
      <c r="R50" s="91">
        <f t="shared" ref="R50" si="153">Q50-R48+R49</f>
        <v>8</v>
      </c>
      <c r="S50" s="91">
        <f t="shared" ref="S50" si="154">R50-S48+S49</f>
        <v>3</v>
      </c>
      <c r="T50" s="92">
        <f t="shared" ref="T50" si="155">S50-T48+T49</f>
        <v>2</v>
      </c>
      <c r="U50" s="93">
        <f t="shared" ref="U50" si="156">T50-U48+U49</f>
        <v>1</v>
      </c>
      <c r="V50" s="94">
        <f t="shared" ref="V50" si="157">U50-V48+V49</f>
        <v>0</v>
      </c>
      <c r="W50" s="95" t="s">
        <v>70</v>
      </c>
      <c r="X50" s="95" t="s">
        <v>70</v>
      </c>
      <c r="Y50" s="96" t="s">
        <v>70</v>
      </c>
      <c r="Z50" s="97" t="s">
        <v>70</v>
      </c>
      <c r="AA50" s="97" t="s">
        <v>70</v>
      </c>
      <c r="AB50" s="98" t="s">
        <v>70</v>
      </c>
      <c r="AC50" s="24"/>
      <c r="AD50" s="167">
        <f>MAX(C50:AB50)</f>
        <v>41</v>
      </c>
      <c r="AE50" s="167">
        <f>V50+SUM(W49:AA49)</f>
        <v>0</v>
      </c>
      <c r="AF50" s="41"/>
      <c r="AG50" s="41"/>
    </row>
    <row r="51" spans="1:33" ht="15.6" customHeight="1" x14ac:dyDescent="0.2">
      <c r="A51" s="174"/>
      <c r="B51" s="20" t="s">
        <v>9</v>
      </c>
      <c r="C51" s="147"/>
      <c r="D51" s="148"/>
      <c r="E51" s="148"/>
      <c r="F51" s="148"/>
      <c r="G51" s="148"/>
      <c r="H51" s="148"/>
      <c r="I51" s="99">
        <v>9.35</v>
      </c>
      <c r="J51" s="148"/>
      <c r="K51" s="148"/>
      <c r="L51" s="148"/>
      <c r="M51" s="148"/>
      <c r="N51" s="148"/>
      <c r="O51" s="99">
        <v>9.5</v>
      </c>
      <c r="P51" s="148"/>
      <c r="Q51" s="148"/>
      <c r="R51" s="99">
        <v>9.5500000000000007</v>
      </c>
      <c r="S51" s="148"/>
      <c r="T51" s="148"/>
      <c r="U51" s="149"/>
      <c r="V51" s="150">
        <v>10</v>
      </c>
      <c r="W51" s="149"/>
      <c r="X51" s="100" t="s">
        <v>70</v>
      </c>
      <c r="Y51" s="149"/>
      <c r="Z51" s="148"/>
      <c r="AA51" s="148"/>
      <c r="AB51" s="151" t="s">
        <v>70</v>
      </c>
      <c r="AC51" s="25">
        <v>35</v>
      </c>
      <c r="AD51" s="166"/>
      <c r="AE51" s="166"/>
      <c r="AF51" s="41"/>
      <c r="AG51" s="41"/>
    </row>
    <row r="52" spans="1:33" ht="15.6" customHeight="1" x14ac:dyDescent="0.2">
      <c r="A52" s="175"/>
      <c r="B52" s="21" t="s">
        <v>10</v>
      </c>
      <c r="C52" s="152">
        <v>9.25</v>
      </c>
      <c r="D52" s="153"/>
      <c r="E52" s="153"/>
      <c r="F52" s="153"/>
      <c r="G52" s="153"/>
      <c r="H52" s="153"/>
      <c r="I52" s="101">
        <f>I51</f>
        <v>9.35</v>
      </c>
      <c r="J52" s="153"/>
      <c r="K52" s="153"/>
      <c r="L52" s="153"/>
      <c r="M52" s="153"/>
      <c r="N52" s="153"/>
      <c r="O52" s="101">
        <f>O51</f>
        <v>9.5</v>
      </c>
      <c r="P52" s="153"/>
      <c r="Q52" s="153"/>
      <c r="R52" s="101">
        <f>R51</f>
        <v>9.5500000000000007</v>
      </c>
      <c r="S52" s="153"/>
      <c r="T52" s="153"/>
      <c r="U52" s="153"/>
      <c r="V52" s="154"/>
      <c r="W52" s="153"/>
      <c r="X52" s="102" t="s">
        <v>70</v>
      </c>
      <c r="Y52" s="153"/>
      <c r="Z52" s="153"/>
      <c r="AA52" s="153"/>
      <c r="AB52" s="155"/>
      <c r="AC52" s="24"/>
      <c r="AD52" s="168"/>
      <c r="AE52" s="168"/>
      <c r="AF52" s="41"/>
      <c r="AG52" s="41"/>
    </row>
    <row r="53" spans="1:33" ht="15.6" customHeight="1" thickBot="1" x14ac:dyDescent="0.25">
      <c r="A53" s="146">
        <v>535</v>
      </c>
      <c r="B53" s="43" t="s">
        <v>11</v>
      </c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44"/>
      <c r="AD53" s="169"/>
      <c r="AE53" s="169"/>
      <c r="AF53" s="41"/>
      <c r="AG53" s="41"/>
    </row>
    <row r="54" spans="1:33" ht="15.6" customHeight="1" x14ac:dyDescent="0.2">
      <c r="A54" s="144"/>
      <c r="B54" s="18" t="s">
        <v>5</v>
      </c>
      <c r="C54" s="73"/>
      <c r="D54" s="74">
        <v>0</v>
      </c>
      <c r="E54" s="74">
        <v>2</v>
      </c>
      <c r="F54" s="74">
        <v>3</v>
      </c>
      <c r="G54" s="74">
        <v>5</v>
      </c>
      <c r="H54" s="74">
        <v>12</v>
      </c>
      <c r="I54" s="74">
        <v>9</v>
      </c>
      <c r="J54" s="74">
        <v>9</v>
      </c>
      <c r="K54" s="74">
        <v>2</v>
      </c>
      <c r="L54" s="74">
        <v>6</v>
      </c>
      <c r="M54" s="74">
        <v>10</v>
      </c>
      <c r="N54" s="74">
        <v>15</v>
      </c>
      <c r="O54" s="74">
        <v>19</v>
      </c>
      <c r="P54" s="74">
        <v>4</v>
      </c>
      <c r="Q54" s="74">
        <v>1</v>
      </c>
      <c r="R54" s="74">
        <v>2</v>
      </c>
      <c r="S54" s="74">
        <v>4</v>
      </c>
      <c r="T54" s="75">
        <v>0</v>
      </c>
      <c r="U54" s="76">
        <v>1</v>
      </c>
      <c r="V54" s="77">
        <v>0</v>
      </c>
      <c r="W54" s="78" t="s">
        <v>70</v>
      </c>
      <c r="X54" s="78" t="s">
        <v>70</v>
      </c>
      <c r="Y54" s="79" t="s">
        <v>70</v>
      </c>
      <c r="Z54" s="80" t="s">
        <v>70</v>
      </c>
      <c r="AA54" s="80" t="s">
        <v>70</v>
      </c>
      <c r="AB54" s="81" t="s">
        <v>70</v>
      </c>
      <c r="AC54" s="22" t="s">
        <v>6</v>
      </c>
      <c r="AD54" s="165"/>
      <c r="AE54" s="165"/>
      <c r="AF54" s="41"/>
      <c r="AG54" s="41"/>
    </row>
    <row r="55" spans="1:33" ht="15.6" customHeight="1" x14ac:dyDescent="0.2">
      <c r="A55" s="145">
        <v>9.4499999999999993</v>
      </c>
      <c r="B55" s="20" t="s">
        <v>7</v>
      </c>
      <c r="C55" s="82">
        <v>9</v>
      </c>
      <c r="D55" s="83">
        <v>11</v>
      </c>
      <c r="E55" s="83">
        <v>12</v>
      </c>
      <c r="F55" s="83">
        <v>9</v>
      </c>
      <c r="G55" s="83">
        <v>12</v>
      </c>
      <c r="H55" s="83">
        <v>15</v>
      </c>
      <c r="I55" s="83">
        <v>18</v>
      </c>
      <c r="J55" s="83">
        <v>3</v>
      </c>
      <c r="K55" s="83">
        <v>5</v>
      </c>
      <c r="L55" s="83">
        <v>6</v>
      </c>
      <c r="M55" s="83">
        <v>0</v>
      </c>
      <c r="N55" s="83">
        <v>3</v>
      </c>
      <c r="O55" s="83">
        <v>0</v>
      </c>
      <c r="P55" s="83">
        <v>0</v>
      </c>
      <c r="Q55" s="83">
        <v>1</v>
      </c>
      <c r="R55" s="83">
        <v>0</v>
      </c>
      <c r="S55" s="83">
        <v>0</v>
      </c>
      <c r="T55" s="84">
        <v>0</v>
      </c>
      <c r="U55" s="85">
        <v>0</v>
      </c>
      <c r="V55" s="154"/>
      <c r="W55" s="87" t="s">
        <v>70</v>
      </c>
      <c r="X55" s="87" t="s">
        <v>70</v>
      </c>
      <c r="Y55" s="88" t="s">
        <v>70</v>
      </c>
      <c r="Z55" s="89" t="s">
        <v>70</v>
      </c>
      <c r="AA55" s="89" t="s">
        <v>70</v>
      </c>
      <c r="AB55" s="90"/>
      <c r="AC55" s="23">
        <f>SUM(C55:AA55)</f>
        <v>104</v>
      </c>
      <c r="AD55" s="166"/>
      <c r="AE55" s="166"/>
      <c r="AF55" s="41"/>
      <c r="AG55" s="41"/>
    </row>
    <row r="56" spans="1:33" ht="15.6" customHeight="1" x14ac:dyDescent="0.2">
      <c r="A56" s="173" t="s">
        <v>54</v>
      </c>
      <c r="B56" s="20" t="s">
        <v>8</v>
      </c>
      <c r="C56" s="82">
        <f>C55</f>
        <v>9</v>
      </c>
      <c r="D56" s="91">
        <f t="shared" ref="D56" si="158">C56-D54+D55</f>
        <v>20</v>
      </c>
      <c r="E56" s="91">
        <f t="shared" ref="E56" si="159">D56-E54+E55</f>
        <v>30</v>
      </c>
      <c r="F56" s="91">
        <f t="shared" ref="F56" si="160">E56-F54+F55</f>
        <v>36</v>
      </c>
      <c r="G56" s="91">
        <f t="shared" ref="G56" si="161">F56-G54+G55</f>
        <v>43</v>
      </c>
      <c r="H56" s="91">
        <f t="shared" ref="H56" si="162">G56-H54+H55</f>
        <v>46</v>
      </c>
      <c r="I56" s="91">
        <f t="shared" ref="I56" si="163">H56-I54+I55</f>
        <v>55</v>
      </c>
      <c r="J56" s="91">
        <f t="shared" ref="J56" si="164">I56-J54+J55</f>
        <v>49</v>
      </c>
      <c r="K56" s="91">
        <f t="shared" ref="K56" si="165">J56-K54+K55</f>
        <v>52</v>
      </c>
      <c r="L56" s="91">
        <f t="shared" ref="L56" si="166">K56-L54+L55</f>
        <v>52</v>
      </c>
      <c r="M56" s="91">
        <f t="shared" ref="M56" si="167">L56-M54+M55</f>
        <v>42</v>
      </c>
      <c r="N56" s="91">
        <f t="shared" ref="N56" si="168">M56-N54+N55</f>
        <v>30</v>
      </c>
      <c r="O56" s="91">
        <f t="shared" ref="O56" si="169">N56-O54+O55</f>
        <v>11</v>
      </c>
      <c r="P56" s="91">
        <f t="shared" ref="P56" si="170">O56-P54+P55</f>
        <v>7</v>
      </c>
      <c r="Q56" s="91">
        <f t="shared" ref="Q56" si="171">P56-Q54+Q55</f>
        <v>7</v>
      </c>
      <c r="R56" s="91">
        <f t="shared" ref="R56" si="172">Q56-R54+R55</f>
        <v>5</v>
      </c>
      <c r="S56" s="91">
        <f t="shared" ref="S56" si="173">R56-S54+S55</f>
        <v>1</v>
      </c>
      <c r="T56" s="92">
        <f t="shared" ref="T56" si="174">S56-T54+T55</f>
        <v>1</v>
      </c>
      <c r="U56" s="93">
        <f t="shared" ref="U56" si="175">T56-U54+U55</f>
        <v>0</v>
      </c>
      <c r="V56" s="94">
        <f t="shared" ref="V56" si="176">U56-V54+V55</f>
        <v>0</v>
      </c>
      <c r="W56" s="95" t="s">
        <v>70</v>
      </c>
      <c r="X56" s="95" t="s">
        <v>70</v>
      </c>
      <c r="Y56" s="96" t="s">
        <v>70</v>
      </c>
      <c r="Z56" s="97" t="s">
        <v>70</v>
      </c>
      <c r="AA56" s="97" t="s">
        <v>70</v>
      </c>
      <c r="AB56" s="98" t="s">
        <v>70</v>
      </c>
      <c r="AC56" s="24"/>
      <c r="AD56" s="167">
        <f>MAX(C56:AB56)</f>
        <v>55</v>
      </c>
      <c r="AE56" s="167">
        <f>V56+SUM(W55:AA55)</f>
        <v>0</v>
      </c>
      <c r="AF56" s="41"/>
      <c r="AG56" s="41"/>
    </row>
    <row r="57" spans="1:33" ht="15.6" customHeight="1" x14ac:dyDescent="0.2">
      <c r="A57" s="174"/>
      <c r="B57" s="20" t="s">
        <v>9</v>
      </c>
      <c r="C57" s="147"/>
      <c r="D57" s="148"/>
      <c r="E57" s="148"/>
      <c r="F57" s="148"/>
      <c r="G57" s="148"/>
      <c r="H57" s="148"/>
      <c r="I57" s="99">
        <v>10.02</v>
      </c>
      <c r="J57" s="148"/>
      <c r="K57" s="148"/>
      <c r="L57" s="148"/>
      <c r="M57" s="148"/>
      <c r="N57" s="148"/>
      <c r="O57" s="99">
        <v>10.119999999999999</v>
      </c>
      <c r="P57" s="148"/>
      <c r="Q57" s="148"/>
      <c r="R57" s="99">
        <v>10.18</v>
      </c>
      <c r="S57" s="148"/>
      <c r="T57" s="148"/>
      <c r="U57" s="149"/>
      <c r="V57" s="150">
        <v>10.210000000000001</v>
      </c>
      <c r="W57" s="149"/>
      <c r="X57" s="100" t="s">
        <v>70</v>
      </c>
      <c r="Y57" s="149"/>
      <c r="Z57" s="148"/>
      <c r="AA57" s="148"/>
      <c r="AB57" s="151" t="s">
        <v>70</v>
      </c>
      <c r="AC57" s="25">
        <v>36</v>
      </c>
      <c r="AD57" s="166"/>
      <c r="AE57" s="166"/>
      <c r="AF57" s="41"/>
      <c r="AG57" s="41"/>
    </row>
    <row r="58" spans="1:33" ht="15.6" customHeight="1" x14ac:dyDescent="0.2">
      <c r="A58" s="175"/>
      <c r="B58" s="21" t="s">
        <v>10</v>
      </c>
      <c r="C58" s="152">
        <v>9.4499999999999993</v>
      </c>
      <c r="D58" s="153"/>
      <c r="E58" s="153"/>
      <c r="F58" s="153"/>
      <c r="G58" s="153"/>
      <c r="H58" s="153"/>
      <c r="I58" s="101">
        <v>10.029999999999999</v>
      </c>
      <c r="J58" s="153"/>
      <c r="K58" s="153"/>
      <c r="L58" s="153"/>
      <c r="M58" s="153"/>
      <c r="N58" s="153"/>
      <c r="O58" s="101">
        <v>10.14</v>
      </c>
      <c r="P58" s="153"/>
      <c r="Q58" s="153"/>
      <c r="R58" s="101">
        <v>10.19</v>
      </c>
      <c r="S58" s="153"/>
      <c r="T58" s="153"/>
      <c r="U58" s="153"/>
      <c r="V58" s="154"/>
      <c r="W58" s="153"/>
      <c r="X58" s="102" t="s">
        <v>70</v>
      </c>
      <c r="Y58" s="153"/>
      <c r="Z58" s="153"/>
      <c r="AA58" s="153"/>
      <c r="AB58" s="155"/>
      <c r="AC58" s="24"/>
      <c r="AD58" s="168"/>
      <c r="AE58" s="168"/>
      <c r="AF58" s="41"/>
      <c r="AG58" s="41"/>
    </row>
    <row r="59" spans="1:33" ht="15.6" customHeight="1" thickBot="1" x14ac:dyDescent="0.25">
      <c r="A59" s="146">
        <v>514</v>
      </c>
      <c r="B59" s="43" t="s">
        <v>11</v>
      </c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5"/>
      <c r="AC59" s="44"/>
      <c r="AD59" s="169"/>
      <c r="AE59" s="169"/>
      <c r="AF59" s="41"/>
      <c r="AG59" s="41"/>
    </row>
    <row r="60" spans="1:33" ht="15.6" customHeight="1" x14ac:dyDescent="0.2">
      <c r="A60" s="144"/>
      <c r="B60" s="18" t="s">
        <v>5</v>
      </c>
      <c r="C60" s="73"/>
      <c r="D60" s="74">
        <v>0</v>
      </c>
      <c r="E60" s="74">
        <v>1</v>
      </c>
      <c r="F60" s="74">
        <v>0</v>
      </c>
      <c r="G60" s="74">
        <v>26</v>
      </c>
      <c r="H60" s="74">
        <v>8</v>
      </c>
      <c r="I60" s="74">
        <v>15</v>
      </c>
      <c r="J60" s="74">
        <v>3</v>
      </c>
      <c r="K60" s="74">
        <v>0</v>
      </c>
      <c r="L60" s="74">
        <v>3</v>
      </c>
      <c r="M60" s="74">
        <v>6</v>
      </c>
      <c r="N60" s="74">
        <v>11</v>
      </c>
      <c r="O60" s="74">
        <v>7</v>
      </c>
      <c r="P60" s="74">
        <v>0</v>
      </c>
      <c r="Q60" s="74">
        <v>5</v>
      </c>
      <c r="R60" s="74">
        <v>2</v>
      </c>
      <c r="S60" s="74">
        <v>1</v>
      </c>
      <c r="T60" s="75">
        <v>1</v>
      </c>
      <c r="U60" s="76">
        <v>0</v>
      </c>
      <c r="V60" s="77" t="s">
        <v>70</v>
      </c>
      <c r="W60" s="78">
        <v>1</v>
      </c>
      <c r="X60" s="78">
        <v>2</v>
      </c>
      <c r="Y60" s="79">
        <v>2</v>
      </c>
      <c r="Z60" s="80">
        <v>3</v>
      </c>
      <c r="AA60" s="80">
        <v>2</v>
      </c>
      <c r="AB60" s="81">
        <v>1</v>
      </c>
      <c r="AC60" s="22" t="s">
        <v>6</v>
      </c>
      <c r="AD60" s="165"/>
      <c r="AE60" s="165"/>
      <c r="AF60" s="41"/>
      <c r="AG60" s="41"/>
    </row>
    <row r="61" spans="1:33" ht="15.6" customHeight="1" x14ac:dyDescent="0.2">
      <c r="A61" s="145">
        <v>10.25</v>
      </c>
      <c r="B61" s="20" t="s">
        <v>7</v>
      </c>
      <c r="C61" s="82">
        <v>2</v>
      </c>
      <c r="D61" s="83">
        <v>39</v>
      </c>
      <c r="E61" s="83">
        <v>14</v>
      </c>
      <c r="F61" s="83">
        <v>1</v>
      </c>
      <c r="G61" s="83">
        <v>6</v>
      </c>
      <c r="H61" s="83">
        <v>12</v>
      </c>
      <c r="I61" s="83">
        <v>10</v>
      </c>
      <c r="J61" s="83">
        <v>5</v>
      </c>
      <c r="K61" s="83">
        <v>4</v>
      </c>
      <c r="L61" s="83">
        <v>3</v>
      </c>
      <c r="M61" s="83">
        <v>0</v>
      </c>
      <c r="N61" s="83">
        <v>4</v>
      </c>
      <c r="O61" s="83">
        <v>0</v>
      </c>
      <c r="P61" s="83">
        <v>0</v>
      </c>
      <c r="Q61" s="83">
        <v>0</v>
      </c>
      <c r="R61" s="83">
        <v>0</v>
      </c>
      <c r="S61" s="83">
        <v>0</v>
      </c>
      <c r="T61" s="84">
        <v>0</v>
      </c>
      <c r="U61" s="85">
        <v>0</v>
      </c>
      <c r="V61" s="154"/>
      <c r="W61" s="87">
        <v>0</v>
      </c>
      <c r="X61" s="87">
        <v>0</v>
      </c>
      <c r="Y61" s="88">
        <v>0</v>
      </c>
      <c r="Z61" s="89">
        <v>0</v>
      </c>
      <c r="AA61" s="89">
        <v>0</v>
      </c>
      <c r="AB61" s="90"/>
      <c r="AC61" s="23">
        <f>SUM(C61:AA61)</f>
        <v>100</v>
      </c>
      <c r="AD61" s="166"/>
      <c r="AE61" s="166"/>
      <c r="AF61" s="41"/>
      <c r="AG61" s="41"/>
    </row>
    <row r="62" spans="1:33" ht="15.6" customHeight="1" x14ac:dyDescent="0.2">
      <c r="A62" s="173" t="s">
        <v>54</v>
      </c>
      <c r="B62" s="20" t="s">
        <v>8</v>
      </c>
      <c r="C62" s="82">
        <f>C61</f>
        <v>2</v>
      </c>
      <c r="D62" s="91">
        <f t="shared" ref="D62" si="177">C62-D60+D61</f>
        <v>41</v>
      </c>
      <c r="E62" s="91">
        <f t="shared" ref="E62" si="178">D62-E60+E61</f>
        <v>54</v>
      </c>
      <c r="F62" s="91">
        <f t="shared" ref="F62" si="179">E62-F60+F61</f>
        <v>55</v>
      </c>
      <c r="G62" s="91">
        <f t="shared" ref="G62" si="180">F62-G60+G61</f>
        <v>35</v>
      </c>
      <c r="H62" s="91">
        <f t="shared" ref="H62" si="181">G62-H60+H61</f>
        <v>39</v>
      </c>
      <c r="I62" s="91">
        <f t="shared" ref="I62" si="182">H62-I60+I61</f>
        <v>34</v>
      </c>
      <c r="J62" s="91">
        <f t="shared" ref="J62" si="183">I62-J60+J61</f>
        <v>36</v>
      </c>
      <c r="K62" s="91">
        <f t="shared" ref="K62" si="184">J62-K60+K61</f>
        <v>40</v>
      </c>
      <c r="L62" s="91">
        <f t="shared" ref="L62" si="185">K62-L60+L61</f>
        <v>40</v>
      </c>
      <c r="M62" s="91">
        <f t="shared" ref="M62" si="186">L62-M60+M61</f>
        <v>34</v>
      </c>
      <c r="N62" s="91">
        <f t="shared" ref="N62" si="187">M62-N60+N61</f>
        <v>27</v>
      </c>
      <c r="O62" s="91">
        <f t="shared" ref="O62" si="188">N62-O60+O61</f>
        <v>20</v>
      </c>
      <c r="P62" s="91">
        <f t="shared" ref="P62" si="189">O62-P60+P61</f>
        <v>20</v>
      </c>
      <c r="Q62" s="91">
        <f t="shared" ref="Q62" si="190">P62-Q60+Q61</f>
        <v>15</v>
      </c>
      <c r="R62" s="91">
        <f t="shared" ref="R62" si="191">Q62-R60+R61</f>
        <v>13</v>
      </c>
      <c r="S62" s="91">
        <f t="shared" ref="S62" si="192">R62-S60+S61</f>
        <v>12</v>
      </c>
      <c r="T62" s="92">
        <f t="shared" ref="T62" si="193">S62-T60+T61</f>
        <v>11</v>
      </c>
      <c r="U62" s="93">
        <f t="shared" ref="U62" si="194">T62-U60+U61</f>
        <v>11</v>
      </c>
      <c r="V62" s="94" t="s">
        <v>70</v>
      </c>
      <c r="W62" s="95">
        <f>U62-W60+W61</f>
        <v>10</v>
      </c>
      <c r="X62" s="95">
        <f t="shared" ref="X62" si="195">W62-X60+X61</f>
        <v>8</v>
      </c>
      <c r="Y62" s="96">
        <f t="shared" ref="Y62" si="196">X62-Y60+Y61</f>
        <v>6</v>
      </c>
      <c r="Z62" s="97">
        <f t="shared" ref="Z62" si="197">Y62-Z60+Z61</f>
        <v>3</v>
      </c>
      <c r="AA62" s="97">
        <f t="shared" ref="AA62" si="198">Z62-AA60+AA61</f>
        <v>1</v>
      </c>
      <c r="AB62" s="98">
        <f>AA62-AB60</f>
        <v>0</v>
      </c>
      <c r="AC62" s="24"/>
      <c r="AD62" s="167">
        <f>MAX(C62:AB62)</f>
        <v>55</v>
      </c>
      <c r="AE62" s="167">
        <f>U62+SUM(W61:AA61)</f>
        <v>11</v>
      </c>
      <c r="AF62" s="41"/>
      <c r="AG62" s="41"/>
    </row>
    <row r="63" spans="1:33" ht="15.6" customHeight="1" x14ac:dyDescent="0.2">
      <c r="A63" s="174"/>
      <c r="B63" s="20" t="s">
        <v>9</v>
      </c>
      <c r="C63" s="147"/>
      <c r="D63" s="148"/>
      <c r="E63" s="148"/>
      <c r="F63" s="148"/>
      <c r="G63" s="148"/>
      <c r="H63" s="148"/>
      <c r="I63" s="99">
        <v>10.41</v>
      </c>
      <c r="J63" s="148"/>
      <c r="K63" s="148"/>
      <c r="L63" s="148"/>
      <c r="M63" s="148"/>
      <c r="N63" s="148"/>
      <c r="O63" s="99">
        <v>10.52</v>
      </c>
      <c r="P63" s="148"/>
      <c r="Q63" s="148"/>
      <c r="R63" s="99">
        <v>10.58</v>
      </c>
      <c r="S63" s="148"/>
      <c r="T63" s="148"/>
      <c r="U63" s="149"/>
      <c r="V63" s="150" t="s">
        <v>70</v>
      </c>
      <c r="W63" s="149"/>
      <c r="X63" s="100">
        <v>11.05</v>
      </c>
      <c r="Y63" s="149"/>
      <c r="Z63" s="148"/>
      <c r="AA63" s="148"/>
      <c r="AB63" s="151">
        <v>11.12</v>
      </c>
      <c r="AC63" s="25">
        <f>35+12</f>
        <v>47</v>
      </c>
      <c r="AD63" s="166"/>
      <c r="AE63" s="166"/>
      <c r="AF63" s="41"/>
      <c r="AG63" s="41"/>
    </row>
    <row r="64" spans="1:33" ht="15.6" customHeight="1" x14ac:dyDescent="0.2">
      <c r="A64" s="175"/>
      <c r="B64" s="21" t="s">
        <v>10</v>
      </c>
      <c r="C64" s="152">
        <v>10.25</v>
      </c>
      <c r="D64" s="153"/>
      <c r="E64" s="153"/>
      <c r="F64" s="153"/>
      <c r="G64" s="153"/>
      <c r="H64" s="153"/>
      <c r="I64" s="101">
        <v>10.42</v>
      </c>
      <c r="J64" s="153"/>
      <c r="K64" s="153"/>
      <c r="L64" s="153"/>
      <c r="M64" s="153"/>
      <c r="N64" s="153"/>
      <c r="O64" s="101">
        <v>10.53</v>
      </c>
      <c r="P64" s="153"/>
      <c r="Q64" s="153"/>
      <c r="R64" s="101">
        <f>R63</f>
        <v>10.58</v>
      </c>
      <c r="S64" s="153"/>
      <c r="T64" s="153"/>
      <c r="U64" s="153"/>
      <c r="V64" s="154"/>
      <c r="W64" s="153"/>
      <c r="X64" s="102">
        <f>X63</f>
        <v>11.05</v>
      </c>
      <c r="Y64" s="153"/>
      <c r="Z64" s="153"/>
      <c r="AA64" s="153"/>
      <c r="AB64" s="155"/>
      <c r="AC64" s="24"/>
      <c r="AD64" s="168"/>
      <c r="AE64" s="168"/>
      <c r="AF64" s="41"/>
      <c r="AG64" s="41"/>
    </row>
    <row r="65" spans="1:33" ht="15.6" customHeight="1" thickBot="1" x14ac:dyDescent="0.25">
      <c r="A65" s="146">
        <v>538</v>
      </c>
      <c r="B65" s="43" t="s">
        <v>11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5"/>
      <c r="AC65" s="44"/>
      <c r="AD65" s="169"/>
      <c r="AE65" s="169"/>
      <c r="AF65" s="41"/>
      <c r="AG65" s="41"/>
    </row>
    <row r="66" spans="1:33" ht="15.6" customHeight="1" x14ac:dyDescent="0.2">
      <c r="A66" s="144"/>
      <c r="B66" s="18" t="s">
        <v>5</v>
      </c>
      <c r="C66" s="73"/>
      <c r="D66" s="74">
        <v>0</v>
      </c>
      <c r="E66" s="74">
        <v>0</v>
      </c>
      <c r="F66" s="74">
        <v>2</v>
      </c>
      <c r="G66" s="74">
        <v>1</v>
      </c>
      <c r="H66" s="74">
        <v>10</v>
      </c>
      <c r="I66" s="74">
        <v>4</v>
      </c>
      <c r="J66" s="74">
        <v>4</v>
      </c>
      <c r="K66" s="74">
        <v>5</v>
      </c>
      <c r="L66" s="74">
        <v>3</v>
      </c>
      <c r="M66" s="74">
        <v>7</v>
      </c>
      <c r="N66" s="74">
        <v>21</v>
      </c>
      <c r="O66" s="74">
        <v>2</v>
      </c>
      <c r="P66" s="74">
        <v>1</v>
      </c>
      <c r="Q66" s="74">
        <v>2</v>
      </c>
      <c r="R66" s="74">
        <v>5</v>
      </c>
      <c r="S66" s="74">
        <v>1</v>
      </c>
      <c r="T66" s="75">
        <v>4</v>
      </c>
      <c r="U66" s="76">
        <v>1</v>
      </c>
      <c r="V66" s="77">
        <v>3</v>
      </c>
      <c r="W66" s="78" t="s">
        <v>70</v>
      </c>
      <c r="X66" s="78" t="s">
        <v>70</v>
      </c>
      <c r="Y66" s="79" t="s">
        <v>70</v>
      </c>
      <c r="Z66" s="80" t="s">
        <v>70</v>
      </c>
      <c r="AA66" s="80" t="s">
        <v>70</v>
      </c>
      <c r="AB66" s="81" t="s">
        <v>70</v>
      </c>
      <c r="AC66" s="22" t="s">
        <v>6</v>
      </c>
      <c r="AD66" s="165"/>
      <c r="AE66" s="165"/>
      <c r="AF66" s="41"/>
      <c r="AG66" s="41"/>
    </row>
    <row r="67" spans="1:33" ht="15.6" customHeight="1" x14ac:dyDescent="0.2">
      <c r="A67" s="145">
        <v>10.45</v>
      </c>
      <c r="B67" s="20" t="s">
        <v>7</v>
      </c>
      <c r="C67" s="82">
        <v>4</v>
      </c>
      <c r="D67" s="83">
        <v>6</v>
      </c>
      <c r="E67" s="83">
        <v>7</v>
      </c>
      <c r="F67" s="83">
        <v>2</v>
      </c>
      <c r="G67" s="83">
        <v>4</v>
      </c>
      <c r="H67" s="83">
        <v>17</v>
      </c>
      <c r="I67" s="83">
        <v>9</v>
      </c>
      <c r="J67" s="83">
        <v>7</v>
      </c>
      <c r="K67" s="83">
        <v>3</v>
      </c>
      <c r="L67" s="83">
        <v>0</v>
      </c>
      <c r="M67" s="83">
        <v>2</v>
      </c>
      <c r="N67" s="83">
        <v>5</v>
      </c>
      <c r="O67" s="83">
        <v>9</v>
      </c>
      <c r="P67" s="83">
        <v>1</v>
      </c>
      <c r="Q67" s="83">
        <v>0</v>
      </c>
      <c r="R67" s="83">
        <v>0</v>
      </c>
      <c r="S67" s="83">
        <v>0</v>
      </c>
      <c r="T67" s="84">
        <v>0</v>
      </c>
      <c r="U67" s="85">
        <v>0</v>
      </c>
      <c r="V67" s="154"/>
      <c r="W67" s="87" t="s">
        <v>70</v>
      </c>
      <c r="X67" s="87" t="s">
        <v>70</v>
      </c>
      <c r="Y67" s="88" t="s">
        <v>70</v>
      </c>
      <c r="Z67" s="89" t="s">
        <v>70</v>
      </c>
      <c r="AA67" s="89" t="s">
        <v>70</v>
      </c>
      <c r="AB67" s="90"/>
      <c r="AC67" s="23">
        <f>SUM(C67:AA67)</f>
        <v>76</v>
      </c>
      <c r="AD67" s="166"/>
      <c r="AE67" s="166"/>
      <c r="AF67" s="41"/>
      <c r="AG67" s="41"/>
    </row>
    <row r="68" spans="1:33" ht="15.6" customHeight="1" x14ac:dyDescent="0.2">
      <c r="A68" s="173" t="s">
        <v>54</v>
      </c>
      <c r="B68" s="20" t="s">
        <v>8</v>
      </c>
      <c r="C68" s="82">
        <f>C67</f>
        <v>4</v>
      </c>
      <c r="D68" s="91">
        <f t="shared" ref="D68" si="199">C68-D66+D67</f>
        <v>10</v>
      </c>
      <c r="E68" s="91">
        <f t="shared" ref="E68" si="200">D68-E66+E67</f>
        <v>17</v>
      </c>
      <c r="F68" s="91">
        <f t="shared" ref="F68" si="201">E68-F66+F67</f>
        <v>17</v>
      </c>
      <c r="G68" s="91">
        <f t="shared" ref="G68" si="202">F68-G66+G67</f>
        <v>20</v>
      </c>
      <c r="H68" s="91">
        <f t="shared" ref="H68" si="203">G68-H66+H67</f>
        <v>27</v>
      </c>
      <c r="I68" s="91">
        <f t="shared" ref="I68" si="204">H68-I66+I67</f>
        <v>32</v>
      </c>
      <c r="J68" s="91">
        <f t="shared" ref="J68" si="205">I68-J66+J67</f>
        <v>35</v>
      </c>
      <c r="K68" s="91">
        <f t="shared" ref="K68" si="206">J68-K66+K67</f>
        <v>33</v>
      </c>
      <c r="L68" s="91">
        <f t="shared" ref="L68" si="207">K68-L66+L67</f>
        <v>30</v>
      </c>
      <c r="M68" s="91">
        <f t="shared" ref="M68" si="208">L68-M66+M67</f>
        <v>25</v>
      </c>
      <c r="N68" s="91">
        <f t="shared" ref="N68" si="209">M68-N66+N67</f>
        <v>9</v>
      </c>
      <c r="O68" s="91">
        <f t="shared" ref="O68" si="210">N68-O66+O67</f>
        <v>16</v>
      </c>
      <c r="P68" s="91">
        <f t="shared" ref="P68" si="211">O68-P66+P67</f>
        <v>16</v>
      </c>
      <c r="Q68" s="91">
        <f t="shared" ref="Q68" si="212">P68-Q66+Q67</f>
        <v>14</v>
      </c>
      <c r="R68" s="91">
        <f t="shared" ref="R68" si="213">Q68-R66+R67</f>
        <v>9</v>
      </c>
      <c r="S68" s="91">
        <f t="shared" ref="S68" si="214">R68-S66+S67</f>
        <v>8</v>
      </c>
      <c r="T68" s="92">
        <f t="shared" ref="T68" si="215">S68-T66+T67</f>
        <v>4</v>
      </c>
      <c r="U68" s="93">
        <f t="shared" ref="U68" si="216">T68-U66+U67</f>
        <v>3</v>
      </c>
      <c r="V68" s="94">
        <f t="shared" ref="V68" si="217">U68-V66+V67</f>
        <v>0</v>
      </c>
      <c r="W68" s="95" t="s">
        <v>70</v>
      </c>
      <c r="X68" s="95" t="s">
        <v>70</v>
      </c>
      <c r="Y68" s="96" t="s">
        <v>70</v>
      </c>
      <c r="Z68" s="97" t="s">
        <v>70</v>
      </c>
      <c r="AA68" s="97" t="s">
        <v>70</v>
      </c>
      <c r="AB68" s="98" t="s">
        <v>70</v>
      </c>
      <c r="AC68" s="24"/>
      <c r="AD68" s="167">
        <f>MAX(C68:AB68)</f>
        <v>35</v>
      </c>
      <c r="AE68" s="167">
        <f>V68+SUM(W67:AA67)</f>
        <v>0</v>
      </c>
      <c r="AF68" s="41"/>
      <c r="AG68" s="41"/>
    </row>
    <row r="69" spans="1:33" ht="15.6" customHeight="1" x14ac:dyDescent="0.2">
      <c r="A69" s="174"/>
      <c r="B69" s="20" t="s">
        <v>9</v>
      </c>
      <c r="C69" s="147"/>
      <c r="D69" s="148"/>
      <c r="E69" s="148"/>
      <c r="F69" s="148"/>
      <c r="G69" s="148"/>
      <c r="H69" s="148"/>
      <c r="I69" s="99">
        <v>11</v>
      </c>
      <c r="J69" s="148"/>
      <c r="K69" s="148"/>
      <c r="L69" s="148"/>
      <c r="M69" s="148"/>
      <c r="N69" s="148"/>
      <c r="O69" s="99">
        <v>11.12</v>
      </c>
      <c r="P69" s="148"/>
      <c r="Q69" s="148"/>
      <c r="R69" s="99">
        <v>11.18</v>
      </c>
      <c r="S69" s="148"/>
      <c r="T69" s="148"/>
      <c r="U69" s="149"/>
      <c r="V69" s="150">
        <v>11.19</v>
      </c>
      <c r="W69" s="149"/>
      <c r="X69" s="100" t="s">
        <v>70</v>
      </c>
      <c r="Y69" s="149"/>
      <c r="Z69" s="148"/>
      <c r="AA69" s="148"/>
      <c r="AB69" s="151" t="s">
        <v>70</v>
      </c>
      <c r="AC69" s="25">
        <f>19+15</f>
        <v>34</v>
      </c>
      <c r="AD69" s="166"/>
      <c r="AE69" s="166"/>
      <c r="AF69" s="41"/>
      <c r="AG69" s="41"/>
    </row>
    <row r="70" spans="1:33" ht="15.6" customHeight="1" x14ac:dyDescent="0.2">
      <c r="A70" s="175"/>
      <c r="B70" s="21" t="s">
        <v>10</v>
      </c>
      <c r="C70" s="152">
        <v>10.45</v>
      </c>
      <c r="D70" s="153"/>
      <c r="E70" s="153"/>
      <c r="F70" s="153"/>
      <c r="G70" s="153"/>
      <c r="H70" s="153"/>
      <c r="I70" s="101">
        <f>I69</f>
        <v>11</v>
      </c>
      <c r="J70" s="153"/>
      <c r="K70" s="153"/>
      <c r="L70" s="153"/>
      <c r="M70" s="153"/>
      <c r="N70" s="153"/>
      <c r="O70" s="101">
        <f>O69</f>
        <v>11.12</v>
      </c>
      <c r="P70" s="153"/>
      <c r="Q70" s="153"/>
      <c r="R70" s="101">
        <f>R69</f>
        <v>11.18</v>
      </c>
      <c r="S70" s="153"/>
      <c r="T70" s="153"/>
      <c r="U70" s="153"/>
      <c r="V70" s="154"/>
      <c r="W70" s="153"/>
      <c r="X70" s="102" t="s">
        <v>70</v>
      </c>
      <c r="Y70" s="153"/>
      <c r="Z70" s="153"/>
      <c r="AA70" s="153"/>
      <c r="AB70" s="155"/>
      <c r="AC70" s="24"/>
      <c r="AD70" s="168"/>
      <c r="AE70" s="168"/>
      <c r="AF70" s="41"/>
      <c r="AG70" s="41"/>
    </row>
    <row r="71" spans="1:33" ht="15.6" customHeight="1" thickBot="1" x14ac:dyDescent="0.25">
      <c r="A71" s="146">
        <v>535</v>
      </c>
      <c r="B71" s="43" t="s">
        <v>11</v>
      </c>
      <c r="C71" s="10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5"/>
      <c r="AC71" s="44"/>
      <c r="AD71" s="169"/>
      <c r="AE71" s="169"/>
      <c r="AF71" s="41"/>
      <c r="AG71" s="41"/>
    </row>
    <row r="72" spans="1:33" ht="15.6" customHeight="1" x14ac:dyDescent="0.2">
      <c r="A72" s="144"/>
      <c r="B72" s="18" t="s">
        <v>5</v>
      </c>
      <c r="C72" s="73"/>
      <c r="D72" s="74">
        <v>0</v>
      </c>
      <c r="E72" s="74">
        <v>1</v>
      </c>
      <c r="F72" s="74">
        <v>4</v>
      </c>
      <c r="G72" s="74">
        <v>4</v>
      </c>
      <c r="H72" s="74">
        <v>10</v>
      </c>
      <c r="I72" s="74">
        <v>1</v>
      </c>
      <c r="J72" s="74">
        <v>1</v>
      </c>
      <c r="K72" s="74">
        <v>3</v>
      </c>
      <c r="L72" s="74">
        <v>4</v>
      </c>
      <c r="M72" s="74">
        <v>9</v>
      </c>
      <c r="N72" s="74">
        <v>18</v>
      </c>
      <c r="O72" s="74">
        <v>1</v>
      </c>
      <c r="P72" s="74">
        <v>6</v>
      </c>
      <c r="Q72" s="74">
        <v>7</v>
      </c>
      <c r="R72" s="74">
        <v>1</v>
      </c>
      <c r="S72" s="74">
        <v>4</v>
      </c>
      <c r="T72" s="74">
        <v>5</v>
      </c>
      <c r="U72" s="74">
        <v>0</v>
      </c>
      <c r="V72" s="77">
        <v>1</v>
      </c>
      <c r="W72" s="78" t="s">
        <v>70</v>
      </c>
      <c r="X72" s="78" t="s">
        <v>70</v>
      </c>
      <c r="Y72" s="79" t="s">
        <v>70</v>
      </c>
      <c r="Z72" s="80" t="s">
        <v>70</v>
      </c>
      <c r="AA72" s="80" t="s">
        <v>70</v>
      </c>
      <c r="AB72" s="81" t="s">
        <v>70</v>
      </c>
      <c r="AC72" s="22" t="s">
        <v>6</v>
      </c>
      <c r="AD72" s="165"/>
      <c r="AE72" s="165"/>
      <c r="AF72" s="41"/>
      <c r="AG72" s="41"/>
    </row>
    <row r="73" spans="1:33" ht="15.6" customHeight="1" x14ac:dyDescent="0.2">
      <c r="A73" s="145">
        <v>12.1</v>
      </c>
      <c r="B73" s="20" t="s">
        <v>7</v>
      </c>
      <c r="C73" s="82">
        <v>4</v>
      </c>
      <c r="D73" s="83">
        <v>10</v>
      </c>
      <c r="E73" s="83">
        <v>4</v>
      </c>
      <c r="F73" s="83">
        <v>2</v>
      </c>
      <c r="G73" s="83">
        <v>10</v>
      </c>
      <c r="H73" s="83">
        <v>12</v>
      </c>
      <c r="I73" s="83">
        <v>18</v>
      </c>
      <c r="J73" s="83">
        <v>11</v>
      </c>
      <c r="K73" s="83">
        <v>1</v>
      </c>
      <c r="L73" s="83">
        <v>0</v>
      </c>
      <c r="M73" s="83">
        <v>0</v>
      </c>
      <c r="N73" s="83">
        <v>3</v>
      </c>
      <c r="O73" s="83">
        <v>0</v>
      </c>
      <c r="P73" s="83">
        <v>0</v>
      </c>
      <c r="Q73" s="83">
        <v>0</v>
      </c>
      <c r="R73" s="83">
        <v>5</v>
      </c>
      <c r="S73" s="83">
        <v>0</v>
      </c>
      <c r="T73" s="83">
        <v>0</v>
      </c>
      <c r="U73" s="83">
        <v>0</v>
      </c>
      <c r="V73" s="154"/>
      <c r="W73" s="87" t="s">
        <v>70</v>
      </c>
      <c r="X73" s="87" t="s">
        <v>70</v>
      </c>
      <c r="Y73" s="88" t="s">
        <v>70</v>
      </c>
      <c r="Z73" s="89" t="s">
        <v>70</v>
      </c>
      <c r="AA73" s="89" t="s">
        <v>70</v>
      </c>
      <c r="AB73" s="90"/>
      <c r="AC73" s="23">
        <f>SUM(C73:AA73)</f>
        <v>80</v>
      </c>
      <c r="AD73" s="166"/>
      <c r="AE73" s="166"/>
      <c r="AF73" s="41"/>
      <c r="AG73" s="41"/>
    </row>
    <row r="74" spans="1:33" ht="15.6" customHeight="1" x14ac:dyDescent="0.2">
      <c r="A74" s="173" t="s">
        <v>54</v>
      </c>
      <c r="B74" s="20" t="s">
        <v>8</v>
      </c>
      <c r="C74" s="82">
        <f>C73</f>
        <v>4</v>
      </c>
      <c r="D74" s="91">
        <f t="shared" ref="D74" si="218">C74-D72+D73</f>
        <v>14</v>
      </c>
      <c r="E74" s="91">
        <f t="shared" ref="E74" si="219">D74-E72+E73</f>
        <v>17</v>
      </c>
      <c r="F74" s="91">
        <f t="shared" ref="F74" si="220">E74-F72+F73</f>
        <v>15</v>
      </c>
      <c r="G74" s="91">
        <f t="shared" ref="G74" si="221">F74-G72+G73</f>
        <v>21</v>
      </c>
      <c r="H74" s="91">
        <f t="shared" ref="H74" si="222">G74-H72+H73</f>
        <v>23</v>
      </c>
      <c r="I74" s="91">
        <f t="shared" ref="I74" si="223">H74-I72+I73</f>
        <v>40</v>
      </c>
      <c r="J74" s="91">
        <f t="shared" ref="J74" si="224">I74-J72+J73</f>
        <v>50</v>
      </c>
      <c r="K74" s="91">
        <f t="shared" ref="K74" si="225">J74-K72+K73</f>
        <v>48</v>
      </c>
      <c r="L74" s="91">
        <f t="shared" ref="L74" si="226">K74-L72+L73</f>
        <v>44</v>
      </c>
      <c r="M74" s="91">
        <f t="shared" ref="M74" si="227">L74-M72+M73</f>
        <v>35</v>
      </c>
      <c r="N74" s="91">
        <f t="shared" ref="N74" si="228">M74-N72+N73</f>
        <v>20</v>
      </c>
      <c r="O74" s="91">
        <f t="shared" ref="O74" si="229">N74-O72+O73</f>
        <v>19</v>
      </c>
      <c r="P74" s="91">
        <f t="shared" ref="P74" si="230">O74-P72+P73</f>
        <v>13</v>
      </c>
      <c r="Q74" s="91">
        <f t="shared" ref="Q74" si="231">P74-Q72+Q73</f>
        <v>6</v>
      </c>
      <c r="R74" s="91">
        <f t="shared" ref="R74" si="232">Q74-R72+R73</f>
        <v>10</v>
      </c>
      <c r="S74" s="91">
        <f t="shared" ref="S74" si="233">R74-S72+S73</f>
        <v>6</v>
      </c>
      <c r="T74" s="92">
        <f t="shared" ref="T74" si="234">S74-T72+T73</f>
        <v>1</v>
      </c>
      <c r="U74" s="93">
        <f t="shared" ref="U74" si="235">T74-U72+U73</f>
        <v>1</v>
      </c>
      <c r="V74" s="94">
        <f t="shared" ref="V74" si="236">U74-V72+V73</f>
        <v>0</v>
      </c>
      <c r="W74" s="95" t="s">
        <v>70</v>
      </c>
      <c r="X74" s="95" t="s">
        <v>70</v>
      </c>
      <c r="Y74" s="96" t="s">
        <v>70</v>
      </c>
      <c r="Z74" s="97" t="s">
        <v>70</v>
      </c>
      <c r="AA74" s="97" t="s">
        <v>70</v>
      </c>
      <c r="AB74" s="98" t="s">
        <v>70</v>
      </c>
      <c r="AC74" s="24"/>
      <c r="AD74" s="167">
        <f>MAX(C74:AB74)</f>
        <v>50</v>
      </c>
      <c r="AE74" s="167">
        <f>V74+SUM(W73:AA73)</f>
        <v>0</v>
      </c>
      <c r="AF74" s="41"/>
      <c r="AG74" s="41"/>
    </row>
    <row r="75" spans="1:33" ht="15.6" customHeight="1" x14ac:dyDescent="0.2">
      <c r="A75" s="174"/>
      <c r="B75" s="20" t="s">
        <v>9</v>
      </c>
      <c r="C75" s="147"/>
      <c r="D75" s="148"/>
      <c r="E75" s="148"/>
      <c r="F75" s="148"/>
      <c r="G75" s="148"/>
      <c r="H75" s="148"/>
      <c r="I75" s="99">
        <v>12.24</v>
      </c>
      <c r="J75" s="148"/>
      <c r="K75" s="148"/>
      <c r="L75" s="148"/>
      <c r="M75" s="148"/>
      <c r="N75" s="148"/>
      <c r="O75" s="99">
        <v>12.36</v>
      </c>
      <c r="P75" s="148"/>
      <c r="Q75" s="148"/>
      <c r="R75" s="99">
        <v>12.42</v>
      </c>
      <c r="S75" s="148"/>
      <c r="T75" s="148"/>
      <c r="U75" s="149"/>
      <c r="V75" s="150">
        <v>12.47</v>
      </c>
      <c r="W75" s="149"/>
      <c r="X75" s="100" t="s">
        <v>70</v>
      </c>
      <c r="Y75" s="149"/>
      <c r="Z75" s="148"/>
      <c r="AA75" s="148"/>
      <c r="AB75" s="151" t="s">
        <v>70</v>
      </c>
      <c r="AC75" s="25">
        <v>37</v>
      </c>
      <c r="AD75" s="166"/>
      <c r="AE75" s="166"/>
      <c r="AF75" s="41"/>
      <c r="AG75" s="41"/>
    </row>
    <row r="76" spans="1:33" ht="15.6" customHeight="1" x14ac:dyDescent="0.2">
      <c r="A76" s="175"/>
      <c r="B76" s="21" t="s">
        <v>10</v>
      </c>
      <c r="C76" s="152">
        <v>12.1</v>
      </c>
      <c r="D76" s="153"/>
      <c r="E76" s="153"/>
      <c r="F76" s="153"/>
      <c r="G76" s="153"/>
      <c r="H76" s="153"/>
      <c r="I76" s="101">
        <f>I75</f>
        <v>12.24</v>
      </c>
      <c r="J76" s="153"/>
      <c r="K76" s="153"/>
      <c r="L76" s="153"/>
      <c r="M76" s="153"/>
      <c r="N76" s="153"/>
      <c r="O76" s="101">
        <f>O75</f>
        <v>12.36</v>
      </c>
      <c r="P76" s="153"/>
      <c r="Q76" s="153"/>
      <c r="R76" s="101">
        <f>R75</f>
        <v>12.42</v>
      </c>
      <c r="S76" s="153"/>
      <c r="T76" s="153"/>
      <c r="U76" s="153"/>
      <c r="V76" s="154"/>
      <c r="W76" s="153"/>
      <c r="X76" s="102" t="s">
        <v>70</v>
      </c>
      <c r="Y76" s="153"/>
      <c r="Z76" s="153"/>
      <c r="AA76" s="153"/>
      <c r="AB76" s="155"/>
      <c r="AC76" s="24"/>
      <c r="AD76" s="168"/>
      <c r="AE76" s="168"/>
      <c r="AF76" s="41"/>
      <c r="AG76" s="41"/>
    </row>
    <row r="77" spans="1:33" ht="15.6" customHeight="1" thickBot="1" x14ac:dyDescent="0.25">
      <c r="A77" s="146">
        <v>520</v>
      </c>
      <c r="B77" s="43" t="s">
        <v>11</v>
      </c>
      <c r="C77" s="103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5"/>
      <c r="AC77" s="44"/>
      <c r="AD77" s="169"/>
      <c r="AE77" s="169"/>
      <c r="AF77" s="41"/>
      <c r="AG77" s="41"/>
    </row>
    <row r="78" spans="1:33" ht="15.6" customHeight="1" x14ac:dyDescent="0.2">
      <c r="A78" s="144"/>
      <c r="B78" s="18" t="s">
        <v>5</v>
      </c>
      <c r="C78" s="73"/>
      <c r="D78" s="74">
        <v>0</v>
      </c>
      <c r="E78" s="74">
        <v>0</v>
      </c>
      <c r="F78" s="74">
        <v>1</v>
      </c>
      <c r="G78" s="74">
        <v>2</v>
      </c>
      <c r="H78" s="74">
        <v>5</v>
      </c>
      <c r="I78" s="74">
        <v>4</v>
      </c>
      <c r="J78" s="74">
        <v>3</v>
      </c>
      <c r="K78" s="74">
        <v>3</v>
      </c>
      <c r="L78" s="74">
        <v>0</v>
      </c>
      <c r="M78" s="74">
        <v>8</v>
      </c>
      <c r="N78" s="74">
        <v>12</v>
      </c>
      <c r="O78" s="74">
        <v>4</v>
      </c>
      <c r="P78" s="74">
        <v>1</v>
      </c>
      <c r="Q78" s="74">
        <v>2</v>
      </c>
      <c r="R78" s="74">
        <v>0</v>
      </c>
      <c r="S78" s="74">
        <v>3</v>
      </c>
      <c r="T78" s="75">
        <v>1</v>
      </c>
      <c r="U78" s="76">
        <v>0</v>
      </c>
      <c r="V78" s="77">
        <v>0</v>
      </c>
      <c r="W78" s="78" t="s">
        <v>70</v>
      </c>
      <c r="X78" s="78" t="s">
        <v>70</v>
      </c>
      <c r="Y78" s="79" t="s">
        <v>70</v>
      </c>
      <c r="Z78" s="80" t="s">
        <v>70</v>
      </c>
      <c r="AA78" s="80" t="s">
        <v>70</v>
      </c>
      <c r="AB78" s="81" t="s">
        <v>70</v>
      </c>
      <c r="AC78" s="22" t="s">
        <v>6</v>
      </c>
      <c r="AD78" s="165"/>
      <c r="AE78" s="165"/>
      <c r="AF78" s="41"/>
      <c r="AG78" s="41"/>
    </row>
    <row r="79" spans="1:33" ht="15.6" customHeight="1" x14ac:dyDescent="0.2">
      <c r="A79" s="145">
        <v>12.2</v>
      </c>
      <c r="B79" s="20" t="s">
        <v>7</v>
      </c>
      <c r="C79" s="82">
        <v>5</v>
      </c>
      <c r="D79" s="83">
        <v>1</v>
      </c>
      <c r="E79" s="83">
        <v>4</v>
      </c>
      <c r="F79" s="83">
        <v>0</v>
      </c>
      <c r="G79" s="83">
        <v>10</v>
      </c>
      <c r="H79" s="83">
        <v>3</v>
      </c>
      <c r="I79" s="83">
        <v>16</v>
      </c>
      <c r="J79" s="83">
        <v>5</v>
      </c>
      <c r="K79" s="83">
        <v>1</v>
      </c>
      <c r="L79" s="83">
        <v>1</v>
      </c>
      <c r="M79" s="83">
        <v>1</v>
      </c>
      <c r="N79" s="83">
        <v>2</v>
      </c>
      <c r="O79" s="83">
        <v>0</v>
      </c>
      <c r="P79" s="83">
        <v>0</v>
      </c>
      <c r="Q79" s="83">
        <v>0</v>
      </c>
      <c r="R79" s="83">
        <v>0</v>
      </c>
      <c r="S79" s="83">
        <v>0</v>
      </c>
      <c r="T79" s="84">
        <v>0</v>
      </c>
      <c r="U79" s="85">
        <v>0</v>
      </c>
      <c r="V79" s="154"/>
      <c r="W79" s="87" t="s">
        <v>70</v>
      </c>
      <c r="X79" s="87" t="s">
        <v>70</v>
      </c>
      <c r="Y79" s="88" t="s">
        <v>70</v>
      </c>
      <c r="Z79" s="89" t="s">
        <v>70</v>
      </c>
      <c r="AA79" s="89" t="s">
        <v>70</v>
      </c>
      <c r="AB79" s="90"/>
      <c r="AC79" s="23">
        <f>SUM(C79:AA79)</f>
        <v>49</v>
      </c>
      <c r="AD79" s="166"/>
      <c r="AE79" s="166"/>
      <c r="AF79" s="41"/>
      <c r="AG79" s="41"/>
    </row>
    <row r="80" spans="1:33" ht="15.6" customHeight="1" x14ac:dyDescent="0.2">
      <c r="A80" s="173" t="s">
        <v>54</v>
      </c>
      <c r="B80" s="20" t="s">
        <v>8</v>
      </c>
      <c r="C80" s="82">
        <f>C79</f>
        <v>5</v>
      </c>
      <c r="D80" s="91">
        <f t="shared" ref="D80" si="237">C80-D78+D79</f>
        <v>6</v>
      </c>
      <c r="E80" s="91">
        <f t="shared" ref="E80" si="238">D80-E78+E79</f>
        <v>10</v>
      </c>
      <c r="F80" s="91">
        <f t="shared" ref="F80" si="239">E80-F78+F79</f>
        <v>9</v>
      </c>
      <c r="G80" s="91">
        <f t="shared" ref="G80" si="240">F80-G78+G79</f>
        <v>17</v>
      </c>
      <c r="H80" s="91">
        <f t="shared" ref="H80" si="241">G80-H78+H79</f>
        <v>15</v>
      </c>
      <c r="I80" s="91">
        <f t="shared" ref="I80" si="242">H80-I78+I79</f>
        <v>27</v>
      </c>
      <c r="J80" s="91">
        <f t="shared" ref="J80" si="243">I80-J78+J79</f>
        <v>29</v>
      </c>
      <c r="K80" s="91">
        <f t="shared" ref="K80" si="244">J80-K78+K79</f>
        <v>27</v>
      </c>
      <c r="L80" s="91">
        <f t="shared" ref="L80" si="245">K80-L78+L79</f>
        <v>28</v>
      </c>
      <c r="M80" s="91">
        <f t="shared" ref="M80" si="246">L80-M78+M79</f>
        <v>21</v>
      </c>
      <c r="N80" s="91">
        <f t="shared" ref="N80" si="247">M80-N78+N79</f>
        <v>11</v>
      </c>
      <c r="O80" s="91">
        <f t="shared" ref="O80" si="248">N80-O78+O79</f>
        <v>7</v>
      </c>
      <c r="P80" s="91">
        <f t="shared" ref="P80" si="249">O80-P78+P79</f>
        <v>6</v>
      </c>
      <c r="Q80" s="91">
        <f t="shared" ref="Q80" si="250">P80-Q78+Q79</f>
        <v>4</v>
      </c>
      <c r="R80" s="91">
        <f t="shared" ref="R80" si="251">Q80-R78+R79</f>
        <v>4</v>
      </c>
      <c r="S80" s="91">
        <f t="shared" ref="S80" si="252">R80-S78+S79</f>
        <v>1</v>
      </c>
      <c r="T80" s="92">
        <f t="shared" ref="T80" si="253">S80-T78+T79</f>
        <v>0</v>
      </c>
      <c r="U80" s="93">
        <f t="shared" ref="U80" si="254">T80-U78+U79</f>
        <v>0</v>
      </c>
      <c r="V80" s="94">
        <f t="shared" ref="V80" si="255">U80-V78+V79</f>
        <v>0</v>
      </c>
      <c r="W80" s="95" t="s">
        <v>70</v>
      </c>
      <c r="X80" s="95" t="s">
        <v>70</v>
      </c>
      <c r="Y80" s="96" t="s">
        <v>70</v>
      </c>
      <c r="Z80" s="97" t="s">
        <v>70</v>
      </c>
      <c r="AA80" s="97" t="s">
        <v>70</v>
      </c>
      <c r="AB80" s="98" t="s">
        <v>70</v>
      </c>
      <c r="AC80" s="24"/>
      <c r="AD80" s="167">
        <f>MAX(C80:AB80)</f>
        <v>29</v>
      </c>
      <c r="AE80" s="167">
        <f>V80+SUM(W79:AA79)</f>
        <v>0</v>
      </c>
      <c r="AF80" s="41"/>
      <c r="AG80" s="41"/>
    </row>
    <row r="81" spans="1:33" ht="15.6" customHeight="1" x14ac:dyDescent="0.2">
      <c r="A81" s="174"/>
      <c r="B81" s="20" t="s">
        <v>9</v>
      </c>
      <c r="C81" s="147"/>
      <c r="D81" s="148"/>
      <c r="E81" s="148"/>
      <c r="F81" s="148"/>
      <c r="G81" s="148"/>
      <c r="H81" s="148"/>
      <c r="I81" s="99">
        <v>12.34</v>
      </c>
      <c r="J81" s="148"/>
      <c r="K81" s="148"/>
      <c r="L81" s="148"/>
      <c r="M81" s="148"/>
      <c r="N81" s="148"/>
      <c r="O81" s="99">
        <v>12.46</v>
      </c>
      <c r="P81" s="148"/>
      <c r="Q81" s="148"/>
      <c r="R81" s="99">
        <v>12.52</v>
      </c>
      <c r="S81" s="148"/>
      <c r="T81" s="148"/>
      <c r="U81" s="149"/>
      <c r="V81" s="150">
        <v>12.56</v>
      </c>
      <c r="W81" s="149"/>
      <c r="X81" s="100" t="s">
        <v>70</v>
      </c>
      <c r="Y81" s="149"/>
      <c r="Z81" s="148"/>
      <c r="AA81" s="148"/>
      <c r="AB81" s="151" t="s">
        <v>70</v>
      </c>
      <c r="AC81" s="25">
        <v>36</v>
      </c>
      <c r="AD81" s="166"/>
      <c r="AE81" s="166"/>
      <c r="AF81" s="41"/>
      <c r="AG81" s="41"/>
    </row>
    <row r="82" spans="1:33" ht="15.6" customHeight="1" x14ac:dyDescent="0.2">
      <c r="A82" s="175"/>
      <c r="B82" s="21" t="s">
        <v>10</v>
      </c>
      <c r="C82" s="152">
        <v>12.2</v>
      </c>
      <c r="D82" s="153"/>
      <c r="E82" s="153"/>
      <c r="F82" s="153"/>
      <c r="G82" s="153"/>
      <c r="H82" s="153"/>
      <c r="I82" s="101">
        <f>I81</f>
        <v>12.34</v>
      </c>
      <c r="J82" s="153"/>
      <c r="K82" s="153"/>
      <c r="L82" s="153"/>
      <c r="M82" s="153"/>
      <c r="N82" s="153"/>
      <c r="O82" s="101">
        <f>O81</f>
        <v>12.46</v>
      </c>
      <c r="P82" s="153"/>
      <c r="Q82" s="153"/>
      <c r="R82" s="101">
        <f>R81</f>
        <v>12.52</v>
      </c>
      <c r="S82" s="153"/>
      <c r="T82" s="153"/>
      <c r="U82" s="153"/>
      <c r="V82" s="154"/>
      <c r="W82" s="153"/>
      <c r="X82" s="102" t="s">
        <v>70</v>
      </c>
      <c r="Y82" s="153"/>
      <c r="Z82" s="153"/>
      <c r="AA82" s="153"/>
      <c r="AB82" s="155"/>
      <c r="AC82" s="24"/>
      <c r="AD82" s="168"/>
      <c r="AE82" s="168"/>
      <c r="AF82" s="41"/>
      <c r="AG82" s="41"/>
    </row>
    <row r="83" spans="1:33" ht="15.6" customHeight="1" thickBot="1" x14ac:dyDescent="0.25">
      <c r="A83" s="146">
        <v>538</v>
      </c>
      <c r="B83" s="43" t="s">
        <v>11</v>
      </c>
      <c r="C83" s="103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5"/>
      <c r="AC83" s="44"/>
      <c r="AD83" s="169"/>
      <c r="AE83" s="169"/>
      <c r="AF83" s="41"/>
      <c r="AG83" s="41"/>
    </row>
    <row r="84" spans="1:33" ht="15.6" customHeight="1" x14ac:dyDescent="0.2">
      <c r="A84" s="144"/>
      <c r="B84" s="18" t="s">
        <v>5</v>
      </c>
      <c r="C84" s="73"/>
      <c r="D84" s="74">
        <v>0</v>
      </c>
      <c r="E84" s="74">
        <v>0</v>
      </c>
      <c r="F84" s="74">
        <v>3</v>
      </c>
      <c r="G84" s="74">
        <v>2</v>
      </c>
      <c r="H84" s="74">
        <v>7</v>
      </c>
      <c r="I84" s="74">
        <v>9</v>
      </c>
      <c r="J84" s="74">
        <v>3</v>
      </c>
      <c r="K84" s="74">
        <v>1</v>
      </c>
      <c r="L84" s="74">
        <v>1</v>
      </c>
      <c r="M84" s="74">
        <v>3</v>
      </c>
      <c r="N84" s="74">
        <v>16</v>
      </c>
      <c r="O84" s="74">
        <v>3</v>
      </c>
      <c r="P84" s="74">
        <v>10</v>
      </c>
      <c r="Q84" s="74">
        <v>15</v>
      </c>
      <c r="R84" s="74">
        <v>4</v>
      </c>
      <c r="S84" s="74">
        <v>3</v>
      </c>
      <c r="T84" s="75">
        <v>2</v>
      </c>
      <c r="U84" s="76">
        <v>6</v>
      </c>
      <c r="V84" s="77" t="s">
        <v>70</v>
      </c>
      <c r="W84" s="78">
        <v>3</v>
      </c>
      <c r="X84" s="78">
        <v>2</v>
      </c>
      <c r="Y84" s="79">
        <v>1</v>
      </c>
      <c r="Z84" s="80">
        <v>3</v>
      </c>
      <c r="AA84" s="80">
        <v>1</v>
      </c>
      <c r="AB84" s="81">
        <v>3</v>
      </c>
      <c r="AC84" s="22" t="s">
        <v>6</v>
      </c>
      <c r="AD84" s="165"/>
      <c r="AE84" s="165"/>
      <c r="AF84" s="41"/>
      <c r="AG84" s="41"/>
    </row>
    <row r="85" spans="1:33" ht="15.6" customHeight="1" x14ac:dyDescent="0.2">
      <c r="A85" s="145">
        <v>12.5</v>
      </c>
      <c r="B85" s="20" t="s">
        <v>7</v>
      </c>
      <c r="C85" s="82">
        <v>1</v>
      </c>
      <c r="D85" s="83">
        <v>22</v>
      </c>
      <c r="E85" s="83">
        <v>11</v>
      </c>
      <c r="F85" s="83">
        <v>2</v>
      </c>
      <c r="G85" s="83">
        <v>2</v>
      </c>
      <c r="H85" s="83">
        <v>7</v>
      </c>
      <c r="I85" s="83">
        <v>17</v>
      </c>
      <c r="J85" s="83">
        <v>14</v>
      </c>
      <c r="K85" s="83">
        <v>1</v>
      </c>
      <c r="L85" s="83">
        <v>2</v>
      </c>
      <c r="M85" s="83">
        <v>2</v>
      </c>
      <c r="N85" s="83">
        <v>10</v>
      </c>
      <c r="O85" s="83">
        <v>8</v>
      </c>
      <c r="P85" s="83">
        <v>0</v>
      </c>
      <c r="Q85" s="83">
        <v>1</v>
      </c>
      <c r="R85" s="83">
        <v>0</v>
      </c>
      <c r="S85" s="83">
        <v>1</v>
      </c>
      <c r="T85" s="84">
        <v>0</v>
      </c>
      <c r="U85" s="85">
        <v>0</v>
      </c>
      <c r="V85" s="154"/>
      <c r="W85" s="87">
        <v>0</v>
      </c>
      <c r="X85" s="87">
        <v>0</v>
      </c>
      <c r="Y85" s="88">
        <v>0</v>
      </c>
      <c r="Z85" s="89">
        <v>0</v>
      </c>
      <c r="AA85" s="89">
        <v>0</v>
      </c>
      <c r="AB85" s="90"/>
      <c r="AC85" s="23">
        <f>SUM(C85:AA85)</f>
        <v>101</v>
      </c>
      <c r="AD85" s="166"/>
      <c r="AE85" s="166"/>
      <c r="AF85" s="41"/>
      <c r="AG85" s="41"/>
    </row>
    <row r="86" spans="1:33" ht="15.6" customHeight="1" x14ac:dyDescent="0.2">
      <c r="A86" s="173" t="s">
        <v>54</v>
      </c>
      <c r="B86" s="20" t="s">
        <v>8</v>
      </c>
      <c r="C86" s="82">
        <f>C85</f>
        <v>1</v>
      </c>
      <c r="D86" s="91">
        <f t="shared" ref="D86" si="256">C86-D84+D85</f>
        <v>23</v>
      </c>
      <c r="E86" s="91">
        <f t="shared" ref="E86" si="257">D86-E84+E85</f>
        <v>34</v>
      </c>
      <c r="F86" s="91">
        <f t="shared" ref="F86" si="258">E86-F84+F85</f>
        <v>33</v>
      </c>
      <c r="G86" s="91">
        <f t="shared" ref="G86" si="259">F86-G84+G85</f>
        <v>33</v>
      </c>
      <c r="H86" s="91">
        <f t="shared" ref="H86" si="260">G86-H84+H85</f>
        <v>33</v>
      </c>
      <c r="I86" s="91">
        <f t="shared" ref="I86" si="261">H86-I84+I85</f>
        <v>41</v>
      </c>
      <c r="J86" s="91">
        <f t="shared" ref="J86" si="262">I86-J84+J85</f>
        <v>52</v>
      </c>
      <c r="K86" s="91">
        <f t="shared" ref="K86" si="263">J86-K84+K85</f>
        <v>52</v>
      </c>
      <c r="L86" s="91">
        <f t="shared" ref="L86" si="264">K86-L84+L85</f>
        <v>53</v>
      </c>
      <c r="M86" s="91">
        <f t="shared" ref="M86" si="265">L86-M84+M85</f>
        <v>52</v>
      </c>
      <c r="N86" s="91">
        <f t="shared" ref="N86" si="266">M86-N84+N85</f>
        <v>46</v>
      </c>
      <c r="O86" s="91">
        <f t="shared" ref="O86" si="267">N86-O84+O85</f>
        <v>51</v>
      </c>
      <c r="P86" s="91">
        <f t="shared" ref="P86" si="268">O86-P84+P85</f>
        <v>41</v>
      </c>
      <c r="Q86" s="91">
        <f t="shared" ref="Q86" si="269">P86-Q84+Q85</f>
        <v>27</v>
      </c>
      <c r="R86" s="91">
        <f t="shared" ref="R86" si="270">Q86-R84+R85</f>
        <v>23</v>
      </c>
      <c r="S86" s="91">
        <f t="shared" ref="S86" si="271">R86-S84+S85</f>
        <v>21</v>
      </c>
      <c r="T86" s="92">
        <f t="shared" ref="T86" si="272">S86-T84+T85</f>
        <v>19</v>
      </c>
      <c r="U86" s="93">
        <f t="shared" ref="U86" si="273">T86-U84+U85</f>
        <v>13</v>
      </c>
      <c r="V86" s="94" t="s">
        <v>70</v>
      </c>
      <c r="W86" s="95">
        <f>U86-W84+W85</f>
        <v>10</v>
      </c>
      <c r="X86" s="95">
        <f t="shared" ref="X86" si="274">W86-X84+X85</f>
        <v>8</v>
      </c>
      <c r="Y86" s="96">
        <f t="shared" ref="Y86" si="275">X86-Y84+Y85</f>
        <v>7</v>
      </c>
      <c r="Z86" s="97">
        <f t="shared" ref="Z86" si="276">Y86-Z84+Z85</f>
        <v>4</v>
      </c>
      <c r="AA86" s="97">
        <f t="shared" ref="AA86" si="277">Z86-AA84+AA85</f>
        <v>3</v>
      </c>
      <c r="AB86" s="98">
        <f>AA86-AB84</f>
        <v>0</v>
      </c>
      <c r="AC86" s="24"/>
      <c r="AD86" s="167">
        <f>MAX(C86:AB86)</f>
        <v>53</v>
      </c>
      <c r="AE86" s="167">
        <f>U86+SUM(W85:AA85)</f>
        <v>13</v>
      </c>
      <c r="AF86" s="41"/>
      <c r="AG86" s="41"/>
    </row>
    <row r="87" spans="1:33" ht="15.6" customHeight="1" x14ac:dyDescent="0.2">
      <c r="A87" s="174"/>
      <c r="B87" s="20" t="s">
        <v>9</v>
      </c>
      <c r="C87" s="147"/>
      <c r="D87" s="148"/>
      <c r="E87" s="148"/>
      <c r="F87" s="148"/>
      <c r="G87" s="148"/>
      <c r="H87" s="148"/>
      <c r="I87" s="99">
        <v>13.05</v>
      </c>
      <c r="J87" s="148"/>
      <c r="K87" s="148"/>
      <c r="L87" s="148"/>
      <c r="M87" s="148"/>
      <c r="N87" s="148"/>
      <c r="O87" s="99">
        <v>13.18</v>
      </c>
      <c r="P87" s="148"/>
      <c r="Q87" s="148"/>
      <c r="R87" s="99">
        <v>13.23</v>
      </c>
      <c r="S87" s="148"/>
      <c r="T87" s="148"/>
      <c r="U87" s="149"/>
      <c r="V87" s="150" t="s">
        <v>70</v>
      </c>
      <c r="W87" s="149"/>
      <c r="X87" s="100">
        <v>13.3</v>
      </c>
      <c r="Y87" s="149"/>
      <c r="Z87" s="148"/>
      <c r="AA87" s="148"/>
      <c r="AB87" s="151">
        <v>13.38</v>
      </c>
      <c r="AC87" s="25">
        <v>48</v>
      </c>
      <c r="AD87" s="166"/>
      <c r="AE87" s="166"/>
      <c r="AF87" s="41"/>
      <c r="AG87" s="41"/>
    </row>
    <row r="88" spans="1:33" ht="15.6" customHeight="1" x14ac:dyDescent="0.2">
      <c r="A88" s="175"/>
      <c r="B88" s="21" t="s">
        <v>10</v>
      </c>
      <c r="C88" s="152">
        <v>12.5</v>
      </c>
      <c r="D88" s="153"/>
      <c r="E88" s="153"/>
      <c r="F88" s="153"/>
      <c r="G88" s="153"/>
      <c r="H88" s="153"/>
      <c r="I88" s="101">
        <f>I87</f>
        <v>13.05</v>
      </c>
      <c r="J88" s="153"/>
      <c r="K88" s="153"/>
      <c r="L88" s="153"/>
      <c r="M88" s="153"/>
      <c r="N88" s="153"/>
      <c r="O88" s="101">
        <f>O87</f>
        <v>13.18</v>
      </c>
      <c r="P88" s="153"/>
      <c r="Q88" s="153"/>
      <c r="R88" s="101">
        <f>R87</f>
        <v>13.23</v>
      </c>
      <c r="S88" s="153"/>
      <c r="T88" s="153"/>
      <c r="U88" s="153"/>
      <c r="V88" s="154"/>
      <c r="W88" s="153"/>
      <c r="X88" s="102">
        <f>X87</f>
        <v>13.3</v>
      </c>
      <c r="Y88" s="153"/>
      <c r="Z88" s="153"/>
      <c r="AA88" s="153"/>
      <c r="AB88" s="155"/>
      <c r="AC88" s="24"/>
      <c r="AD88" s="168"/>
      <c r="AE88" s="168"/>
      <c r="AF88" s="41"/>
      <c r="AG88" s="41"/>
    </row>
    <row r="89" spans="1:33" ht="15.6" customHeight="1" thickBot="1" x14ac:dyDescent="0.25">
      <c r="A89" s="146">
        <v>531</v>
      </c>
      <c r="B89" s="43" t="s">
        <v>11</v>
      </c>
      <c r="C89" s="103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5"/>
      <c r="AC89" s="44"/>
      <c r="AD89" s="169"/>
      <c r="AE89" s="169"/>
      <c r="AF89" s="41"/>
      <c r="AG89" s="41"/>
    </row>
    <row r="90" spans="1:33" ht="15.6" customHeight="1" x14ac:dyDescent="0.2">
      <c r="A90" s="144"/>
      <c r="B90" s="18" t="s">
        <v>5</v>
      </c>
      <c r="C90" s="73"/>
      <c r="D90" s="74">
        <v>0</v>
      </c>
      <c r="E90" s="74">
        <v>0</v>
      </c>
      <c r="F90" s="74">
        <v>0</v>
      </c>
      <c r="G90" s="74">
        <v>0</v>
      </c>
      <c r="H90" s="74">
        <v>3</v>
      </c>
      <c r="I90" s="74">
        <v>8</v>
      </c>
      <c r="J90" s="74">
        <v>8</v>
      </c>
      <c r="K90" s="74">
        <v>0</v>
      </c>
      <c r="L90" s="74">
        <v>1</v>
      </c>
      <c r="M90" s="74">
        <v>8</v>
      </c>
      <c r="N90" s="74">
        <v>12</v>
      </c>
      <c r="O90" s="74">
        <v>18</v>
      </c>
      <c r="P90" s="74">
        <v>3</v>
      </c>
      <c r="Q90" s="74">
        <v>2</v>
      </c>
      <c r="R90" s="74">
        <v>2</v>
      </c>
      <c r="S90" s="74">
        <v>2</v>
      </c>
      <c r="T90" s="75">
        <v>7</v>
      </c>
      <c r="U90" s="76">
        <v>0</v>
      </c>
      <c r="V90" s="77">
        <v>4</v>
      </c>
      <c r="W90" s="78" t="s">
        <v>70</v>
      </c>
      <c r="X90" s="78" t="s">
        <v>70</v>
      </c>
      <c r="Y90" s="79" t="s">
        <v>70</v>
      </c>
      <c r="Z90" s="80" t="s">
        <v>70</v>
      </c>
      <c r="AA90" s="80" t="s">
        <v>70</v>
      </c>
      <c r="AB90" s="81" t="s">
        <v>70</v>
      </c>
      <c r="AC90" s="22" t="s">
        <v>6</v>
      </c>
      <c r="AD90" s="165"/>
      <c r="AE90" s="165"/>
      <c r="AF90" s="41"/>
      <c r="AG90" s="41"/>
    </row>
    <row r="91" spans="1:33" ht="15.6" customHeight="1" x14ac:dyDescent="0.2">
      <c r="A91" s="145">
        <v>13</v>
      </c>
      <c r="B91" s="20" t="s">
        <v>7</v>
      </c>
      <c r="C91" s="82">
        <v>2</v>
      </c>
      <c r="D91" s="83">
        <v>9</v>
      </c>
      <c r="E91" s="83">
        <v>12</v>
      </c>
      <c r="F91" s="83">
        <v>2</v>
      </c>
      <c r="G91" s="83">
        <v>4</v>
      </c>
      <c r="H91" s="83">
        <v>9</v>
      </c>
      <c r="I91" s="83">
        <v>18</v>
      </c>
      <c r="J91" s="83">
        <v>11</v>
      </c>
      <c r="K91" s="83">
        <v>6</v>
      </c>
      <c r="L91" s="83">
        <v>2</v>
      </c>
      <c r="M91" s="83">
        <v>1</v>
      </c>
      <c r="N91" s="83">
        <v>2</v>
      </c>
      <c r="O91" s="83">
        <v>0</v>
      </c>
      <c r="P91" s="83">
        <v>0</v>
      </c>
      <c r="Q91" s="83">
        <v>0</v>
      </c>
      <c r="R91" s="83">
        <v>0</v>
      </c>
      <c r="S91" s="83">
        <v>0</v>
      </c>
      <c r="T91" s="84">
        <v>0</v>
      </c>
      <c r="U91" s="85">
        <v>0</v>
      </c>
      <c r="V91" s="154"/>
      <c r="W91" s="87" t="s">
        <v>70</v>
      </c>
      <c r="X91" s="87" t="s">
        <v>70</v>
      </c>
      <c r="Y91" s="88" t="s">
        <v>70</v>
      </c>
      <c r="Z91" s="89" t="s">
        <v>70</v>
      </c>
      <c r="AA91" s="89" t="s">
        <v>70</v>
      </c>
      <c r="AB91" s="90"/>
      <c r="AC91" s="23">
        <f>SUM(C91:AA91)</f>
        <v>78</v>
      </c>
      <c r="AD91" s="166"/>
      <c r="AE91" s="166"/>
      <c r="AF91" s="41"/>
      <c r="AG91" s="41"/>
    </row>
    <row r="92" spans="1:33" ht="15.6" customHeight="1" x14ac:dyDescent="0.2">
      <c r="A92" s="173" t="s">
        <v>54</v>
      </c>
      <c r="B92" s="20" t="s">
        <v>8</v>
      </c>
      <c r="C92" s="82">
        <f>C91</f>
        <v>2</v>
      </c>
      <c r="D92" s="91">
        <f t="shared" ref="D92" si="278">C92-D90+D91</f>
        <v>11</v>
      </c>
      <c r="E92" s="91">
        <f t="shared" ref="E92" si="279">D92-E90+E91</f>
        <v>23</v>
      </c>
      <c r="F92" s="91">
        <f t="shared" ref="F92" si="280">E92-F90+F91</f>
        <v>25</v>
      </c>
      <c r="G92" s="91">
        <f t="shared" ref="G92" si="281">F92-G90+G91</f>
        <v>29</v>
      </c>
      <c r="H92" s="91">
        <f t="shared" ref="H92" si="282">G92-H90+H91</f>
        <v>35</v>
      </c>
      <c r="I92" s="91">
        <f t="shared" ref="I92" si="283">H92-I90+I91</f>
        <v>45</v>
      </c>
      <c r="J92" s="91">
        <f t="shared" ref="J92" si="284">I92-J90+J91</f>
        <v>48</v>
      </c>
      <c r="K92" s="91">
        <f t="shared" ref="K92" si="285">J92-K90+K91</f>
        <v>54</v>
      </c>
      <c r="L92" s="91">
        <f t="shared" ref="L92" si="286">K92-L90+L91</f>
        <v>55</v>
      </c>
      <c r="M92" s="91">
        <f t="shared" ref="M92" si="287">L92-M90+M91</f>
        <v>48</v>
      </c>
      <c r="N92" s="91">
        <f t="shared" ref="N92" si="288">M92-N90+N91</f>
        <v>38</v>
      </c>
      <c r="O92" s="91">
        <f t="shared" ref="O92" si="289">N92-O90+O91</f>
        <v>20</v>
      </c>
      <c r="P92" s="91">
        <f t="shared" ref="P92" si="290">O92-P90+P91</f>
        <v>17</v>
      </c>
      <c r="Q92" s="91">
        <f t="shared" ref="Q92" si="291">P92-Q90+Q91</f>
        <v>15</v>
      </c>
      <c r="R92" s="91">
        <f t="shared" ref="R92" si="292">Q92-R90+R91</f>
        <v>13</v>
      </c>
      <c r="S92" s="91">
        <f t="shared" ref="S92" si="293">R92-S90+S91</f>
        <v>11</v>
      </c>
      <c r="T92" s="92">
        <f t="shared" ref="T92" si="294">S92-T90+T91</f>
        <v>4</v>
      </c>
      <c r="U92" s="93">
        <f t="shared" ref="U92" si="295">T92-U90+U91</f>
        <v>4</v>
      </c>
      <c r="V92" s="94">
        <f t="shared" ref="V92" si="296">U92-V90+V91</f>
        <v>0</v>
      </c>
      <c r="W92" s="95" t="s">
        <v>70</v>
      </c>
      <c r="X92" s="95" t="s">
        <v>70</v>
      </c>
      <c r="Y92" s="96" t="s">
        <v>70</v>
      </c>
      <c r="Z92" s="97" t="s">
        <v>70</v>
      </c>
      <c r="AA92" s="97" t="s">
        <v>70</v>
      </c>
      <c r="AB92" s="98" t="s">
        <v>70</v>
      </c>
      <c r="AC92" s="24"/>
      <c r="AD92" s="167">
        <f>MAX(C92:AB92)</f>
        <v>55</v>
      </c>
      <c r="AE92" s="167">
        <f>V92+SUM(W91:AA91)</f>
        <v>0</v>
      </c>
      <c r="AF92" s="41"/>
      <c r="AG92" s="41"/>
    </row>
    <row r="93" spans="1:33" ht="15.6" customHeight="1" x14ac:dyDescent="0.2">
      <c r="A93" s="174"/>
      <c r="B93" s="20" t="s">
        <v>9</v>
      </c>
      <c r="C93" s="147"/>
      <c r="D93" s="148"/>
      <c r="E93" s="148"/>
      <c r="F93" s="148"/>
      <c r="G93" s="148"/>
      <c r="H93" s="148"/>
      <c r="I93" s="99">
        <v>13.13</v>
      </c>
      <c r="J93" s="148"/>
      <c r="K93" s="148"/>
      <c r="L93" s="148"/>
      <c r="M93" s="148"/>
      <c r="N93" s="148"/>
      <c r="O93" s="99">
        <v>13.22</v>
      </c>
      <c r="P93" s="148"/>
      <c r="Q93" s="148"/>
      <c r="R93" s="99">
        <v>13.3</v>
      </c>
      <c r="S93" s="148"/>
      <c r="T93" s="148"/>
      <c r="U93" s="149"/>
      <c r="V93" s="150">
        <v>13.39</v>
      </c>
      <c r="W93" s="149"/>
      <c r="X93" s="100" t="s">
        <v>70</v>
      </c>
      <c r="Y93" s="149"/>
      <c r="Z93" s="148"/>
      <c r="AA93" s="148"/>
      <c r="AB93" s="151" t="s">
        <v>70</v>
      </c>
      <c r="AC93" s="25">
        <v>39</v>
      </c>
      <c r="AD93" s="166"/>
      <c r="AE93" s="166"/>
      <c r="AF93" s="41"/>
      <c r="AG93" s="41"/>
    </row>
    <row r="94" spans="1:33" ht="15.6" customHeight="1" x14ac:dyDescent="0.2">
      <c r="A94" s="175"/>
      <c r="B94" s="21" t="s">
        <v>10</v>
      </c>
      <c r="C94" s="152">
        <v>13</v>
      </c>
      <c r="D94" s="153"/>
      <c r="E94" s="153"/>
      <c r="F94" s="153"/>
      <c r="G94" s="153"/>
      <c r="H94" s="153"/>
      <c r="I94" s="101">
        <f>I93</f>
        <v>13.13</v>
      </c>
      <c r="J94" s="153"/>
      <c r="K94" s="153"/>
      <c r="L94" s="153"/>
      <c r="M94" s="153"/>
      <c r="N94" s="153"/>
      <c r="O94" s="101">
        <v>13.23</v>
      </c>
      <c r="P94" s="153"/>
      <c r="Q94" s="153"/>
      <c r="R94" s="101">
        <v>13.31</v>
      </c>
      <c r="S94" s="153"/>
      <c r="T94" s="153"/>
      <c r="U94" s="153"/>
      <c r="V94" s="154"/>
      <c r="W94" s="153"/>
      <c r="X94" s="102" t="s">
        <v>70</v>
      </c>
      <c r="Y94" s="153"/>
      <c r="Z94" s="153"/>
      <c r="AA94" s="153"/>
      <c r="AB94" s="155"/>
      <c r="AC94" s="24"/>
      <c r="AD94" s="168"/>
      <c r="AE94" s="168"/>
      <c r="AF94" s="41"/>
      <c r="AG94" s="41"/>
    </row>
    <row r="95" spans="1:33" ht="15.6" customHeight="1" thickBot="1" x14ac:dyDescent="0.25">
      <c r="A95" s="146">
        <v>514</v>
      </c>
      <c r="B95" s="43" t="s">
        <v>11</v>
      </c>
      <c r="C95" s="103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5"/>
      <c r="AC95" s="44"/>
      <c r="AD95" s="169"/>
      <c r="AE95" s="169"/>
      <c r="AF95" s="41"/>
      <c r="AG95" s="41"/>
    </row>
    <row r="96" spans="1:33" ht="15.6" customHeight="1" x14ac:dyDescent="0.2">
      <c r="A96" s="144"/>
      <c r="B96" s="18" t="s">
        <v>5</v>
      </c>
      <c r="C96" s="73"/>
      <c r="D96" s="74">
        <v>0</v>
      </c>
      <c r="E96" s="74">
        <v>3</v>
      </c>
      <c r="F96" s="74">
        <v>0</v>
      </c>
      <c r="G96" s="74">
        <v>0</v>
      </c>
      <c r="H96" s="74">
        <v>8</v>
      </c>
      <c r="I96" s="74">
        <v>5</v>
      </c>
      <c r="J96" s="74">
        <v>10</v>
      </c>
      <c r="K96" s="74">
        <v>0</v>
      </c>
      <c r="L96" s="74">
        <v>4</v>
      </c>
      <c r="M96" s="74">
        <v>5</v>
      </c>
      <c r="N96" s="74">
        <v>21</v>
      </c>
      <c r="O96" s="74">
        <v>3</v>
      </c>
      <c r="P96" s="74">
        <v>5</v>
      </c>
      <c r="Q96" s="74">
        <v>9</v>
      </c>
      <c r="R96" s="74">
        <v>0</v>
      </c>
      <c r="S96" s="74">
        <v>0</v>
      </c>
      <c r="T96" s="75">
        <v>0</v>
      </c>
      <c r="U96" s="76">
        <v>2</v>
      </c>
      <c r="V96" s="77">
        <v>8</v>
      </c>
      <c r="W96" s="78" t="s">
        <v>70</v>
      </c>
      <c r="X96" s="78" t="s">
        <v>70</v>
      </c>
      <c r="Y96" s="79" t="s">
        <v>70</v>
      </c>
      <c r="Z96" s="80" t="s">
        <v>70</v>
      </c>
      <c r="AA96" s="80" t="s">
        <v>70</v>
      </c>
      <c r="AB96" s="81" t="s">
        <v>70</v>
      </c>
      <c r="AC96" s="22" t="s">
        <v>6</v>
      </c>
      <c r="AD96" s="165"/>
      <c r="AE96" s="165"/>
      <c r="AF96" s="41"/>
      <c r="AG96" s="41"/>
    </row>
    <row r="97" spans="1:33" ht="15.6" customHeight="1" x14ac:dyDescent="0.2">
      <c r="A97" s="145">
        <v>13.25</v>
      </c>
      <c r="B97" s="20" t="s">
        <v>7</v>
      </c>
      <c r="C97" s="82">
        <v>4</v>
      </c>
      <c r="D97" s="83">
        <v>9</v>
      </c>
      <c r="E97" s="83">
        <v>4</v>
      </c>
      <c r="F97" s="83">
        <v>2</v>
      </c>
      <c r="G97" s="83">
        <v>8</v>
      </c>
      <c r="H97" s="83">
        <v>13</v>
      </c>
      <c r="I97" s="83">
        <v>22</v>
      </c>
      <c r="J97" s="83">
        <v>6</v>
      </c>
      <c r="K97" s="83">
        <v>2</v>
      </c>
      <c r="L97" s="83">
        <v>0</v>
      </c>
      <c r="M97" s="83">
        <v>1</v>
      </c>
      <c r="N97" s="83">
        <v>4</v>
      </c>
      <c r="O97" s="83">
        <v>3</v>
      </c>
      <c r="P97" s="83">
        <v>0</v>
      </c>
      <c r="Q97" s="83">
        <v>0</v>
      </c>
      <c r="R97" s="83">
        <v>0</v>
      </c>
      <c r="S97" s="83">
        <v>0</v>
      </c>
      <c r="T97" s="84">
        <v>5</v>
      </c>
      <c r="U97" s="85">
        <v>0</v>
      </c>
      <c r="V97" s="154"/>
      <c r="W97" s="87" t="s">
        <v>70</v>
      </c>
      <c r="X97" s="87" t="s">
        <v>70</v>
      </c>
      <c r="Y97" s="88" t="s">
        <v>70</v>
      </c>
      <c r="Z97" s="89" t="s">
        <v>70</v>
      </c>
      <c r="AA97" s="89" t="s">
        <v>70</v>
      </c>
      <c r="AB97" s="90"/>
      <c r="AC97" s="23">
        <f>SUM(C97:AA97)</f>
        <v>83</v>
      </c>
      <c r="AD97" s="166"/>
      <c r="AE97" s="166"/>
      <c r="AF97" s="41"/>
      <c r="AG97" s="41"/>
    </row>
    <row r="98" spans="1:33" ht="15.6" customHeight="1" x14ac:dyDescent="0.2">
      <c r="A98" s="173" t="s">
        <v>54</v>
      </c>
      <c r="B98" s="20" t="s">
        <v>8</v>
      </c>
      <c r="C98" s="82">
        <f>C97</f>
        <v>4</v>
      </c>
      <c r="D98" s="91">
        <f t="shared" ref="D98" si="297">C98-D96+D97</f>
        <v>13</v>
      </c>
      <c r="E98" s="91">
        <f t="shared" ref="E98" si="298">D98-E96+E97</f>
        <v>14</v>
      </c>
      <c r="F98" s="91">
        <f t="shared" ref="F98" si="299">E98-F96+F97</f>
        <v>16</v>
      </c>
      <c r="G98" s="91">
        <f t="shared" ref="G98" si="300">F98-G96+G97</f>
        <v>24</v>
      </c>
      <c r="H98" s="91">
        <f t="shared" ref="H98" si="301">G98-H96+H97</f>
        <v>29</v>
      </c>
      <c r="I98" s="91">
        <f t="shared" ref="I98" si="302">H98-I96+I97</f>
        <v>46</v>
      </c>
      <c r="J98" s="91">
        <f t="shared" ref="J98" si="303">I98-J96+J97</f>
        <v>42</v>
      </c>
      <c r="K98" s="91">
        <f t="shared" ref="K98" si="304">J98-K96+K97</f>
        <v>44</v>
      </c>
      <c r="L98" s="91">
        <f t="shared" ref="L98" si="305">K98-L96+L97</f>
        <v>40</v>
      </c>
      <c r="M98" s="91">
        <f t="shared" ref="M98" si="306">L98-M96+M97</f>
        <v>36</v>
      </c>
      <c r="N98" s="91">
        <f t="shared" ref="N98" si="307">M98-N96+N97</f>
        <v>19</v>
      </c>
      <c r="O98" s="91">
        <f t="shared" ref="O98" si="308">N98-O96+O97</f>
        <v>19</v>
      </c>
      <c r="P98" s="91">
        <f t="shared" ref="P98" si="309">O98-P96+P97</f>
        <v>14</v>
      </c>
      <c r="Q98" s="91">
        <f t="shared" ref="Q98" si="310">P98-Q96+Q97</f>
        <v>5</v>
      </c>
      <c r="R98" s="91">
        <f t="shared" ref="R98" si="311">Q98-R96+R97</f>
        <v>5</v>
      </c>
      <c r="S98" s="91">
        <f t="shared" ref="S98" si="312">R98-S96+S97</f>
        <v>5</v>
      </c>
      <c r="T98" s="92">
        <f t="shared" ref="T98" si="313">S98-T96+T97</f>
        <v>10</v>
      </c>
      <c r="U98" s="93">
        <f t="shared" ref="U98" si="314">T98-U96+U97</f>
        <v>8</v>
      </c>
      <c r="V98" s="94">
        <f t="shared" ref="V98" si="315">U98-V96+V97</f>
        <v>0</v>
      </c>
      <c r="W98" s="95" t="s">
        <v>70</v>
      </c>
      <c r="X98" s="95" t="s">
        <v>70</v>
      </c>
      <c r="Y98" s="96" t="s">
        <v>70</v>
      </c>
      <c r="Z98" s="97" t="s">
        <v>70</v>
      </c>
      <c r="AA98" s="97" t="s">
        <v>70</v>
      </c>
      <c r="AB98" s="98" t="s">
        <v>70</v>
      </c>
      <c r="AC98" s="24"/>
      <c r="AD98" s="167">
        <f>MAX(C98:AB98)</f>
        <v>46</v>
      </c>
      <c r="AE98" s="167">
        <f>V98+SUM(W97:AA97)</f>
        <v>0</v>
      </c>
      <c r="AF98" s="41"/>
      <c r="AG98" s="41"/>
    </row>
    <row r="99" spans="1:33" ht="15.6" customHeight="1" x14ac:dyDescent="0.2">
      <c r="A99" s="174"/>
      <c r="B99" s="20" t="s">
        <v>9</v>
      </c>
      <c r="C99" s="147"/>
      <c r="D99" s="148"/>
      <c r="E99" s="148"/>
      <c r="F99" s="148"/>
      <c r="G99" s="148"/>
      <c r="H99" s="148"/>
      <c r="I99" s="99">
        <v>13.39</v>
      </c>
      <c r="J99" s="148"/>
      <c r="K99" s="148"/>
      <c r="L99" s="148"/>
      <c r="M99" s="148"/>
      <c r="N99" s="148"/>
      <c r="O99" s="99">
        <v>13.5</v>
      </c>
      <c r="P99" s="148"/>
      <c r="Q99" s="148"/>
      <c r="R99" s="99">
        <v>13.53</v>
      </c>
      <c r="S99" s="148"/>
      <c r="T99" s="148"/>
      <c r="U99" s="149"/>
      <c r="V99" s="150">
        <v>14.08</v>
      </c>
      <c r="W99" s="149"/>
      <c r="X99" s="100" t="s">
        <v>70</v>
      </c>
      <c r="Y99" s="149"/>
      <c r="Z99" s="148"/>
      <c r="AA99" s="148"/>
      <c r="AB99" s="151" t="s">
        <v>70</v>
      </c>
      <c r="AC99" s="25">
        <f>35+8</f>
        <v>43</v>
      </c>
      <c r="AD99" s="166"/>
      <c r="AE99" s="166"/>
      <c r="AF99" s="41"/>
      <c r="AG99" s="41"/>
    </row>
    <row r="100" spans="1:33" ht="15.6" customHeight="1" x14ac:dyDescent="0.2">
      <c r="A100" s="175"/>
      <c r="B100" s="21" t="s">
        <v>10</v>
      </c>
      <c r="C100" s="152">
        <v>13.25</v>
      </c>
      <c r="D100" s="153"/>
      <c r="E100" s="153"/>
      <c r="F100" s="153"/>
      <c r="G100" s="153"/>
      <c r="H100" s="153"/>
      <c r="I100" s="101">
        <f>I99</f>
        <v>13.39</v>
      </c>
      <c r="J100" s="153"/>
      <c r="K100" s="153"/>
      <c r="L100" s="153"/>
      <c r="M100" s="153"/>
      <c r="N100" s="153"/>
      <c r="O100" s="101">
        <f>O99</f>
        <v>13.5</v>
      </c>
      <c r="P100" s="153"/>
      <c r="Q100" s="153"/>
      <c r="R100" s="101">
        <f>R99</f>
        <v>13.53</v>
      </c>
      <c r="S100" s="153"/>
      <c r="T100" s="153"/>
      <c r="U100" s="153"/>
      <c r="V100" s="154"/>
      <c r="W100" s="153"/>
      <c r="X100" s="102" t="s">
        <v>70</v>
      </c>
      <c r="Y100" s="153"/>
      <c r="Z100" s="153"/>
      <c r="AA100" s="153"/>
      <c r="AB100" s="155"/>
      <c r="AC100" s="24"/>
      <c r="AD100" s="168"/>
      <c r="AE100" s="168"/>
      <c r="AF100" s="41"/>
      <c r="AG100" s="41"/>
    </row>
    <row r="101" spans="1:33" ht="15.6" customHeight="1" thickBot="1" x14ac:dyDescent="0.25">
      <c r="A101" s="146">
        <v>526</v>
      </c>
      <c r="B101" s="43" t="s">
        <v>11</v>
      </c>
      <c r="C101" s="103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5"/>
      <c r="AC101" s="44"/>
      <c r="AD101" s="169"/>
      <c r="AE101" s="169"/>
      <c r="AF101" s="41"/>
      <c r="AG101" s="41"/>
    </row>
    <row r="102" spans="1:33" ht="15.6" customHeight="1" x14ac:dyDescent="0.2">
      <c r="A102" s="144"/>
      <c r="B102" s="18" t="s">
        <v>5</v>
      </c>
      <c r="C102" s="73"/>
      <c r="D102" s="74">
        <v>0</v>
      </c>
      <c r="E102" s="74">
        <v>0</v>
      </c>
      <c r="F102" s="74">
        <v>1</v>
      </c>
      <c r="G102" s="74">
        <v>2</v>
      </c>
      <c r="H102" s="74">
        <v>5</v>
      </c>
      <c r="I102" s="74">
        <v>9</v>
      </c>
      <c r="J102" s="74">
        <v>4</v>
      </c>
      <c r="K102" s="74">
        <v>0</v>
      </c>
      <c r="L102" s="74">
        <v>2</v>
      </c>
      <c r="M102" s="74">
        <v>6</v>
      </c>
      <c r="N102" s="74">
        <v>7</v>
      </c>
      <c r="O102" s="74">
        <v>3</v>
      </c>
      <c r="P102" s="74">
        <v>0</v>
      </c>
      <c r="Q102" s="74">
        <v>6</v>
      </c>
      <c r="R102" s="74">
        <v>1</v>
      </c>
      <c r="S102" s="74">
        <v>6</v>
      </c>
      <c r="T102" s="74">
        <v>0</v>
      </c>
      <c r="U102" s="74">
        <v>5</v>
      </c>
      <c r="V102" s="77" t="s">
        <v>70</v>
      </c>
      <c r="W102" s="78">
        <v>1</v>
      </c>
      <c r="X102" s="78">
        <v>9</v>
      </c>
      <c r="Y102" s="79">
        <v>0</v>
      </c>
      <c r="Z102" s="80">
        <v>3</v>
      </c>
      <c r="AA102" s="80">
        <v>3</v>
      </c>
      <c r="AB102" s="81">
        <v>0</v>
      </c>
      <c r="AC102" s="22" t="s">
        <v>6</v>
      </c>
      <c r="AD102" s="165"/>
      <c r="AE102" s="165"/>
      <c r="AF102" s="41"/>
      <c r="AG102" s="41"/>
    </row>
    <row r="103" spans="1:33" ht="15.6" customHeight="1" x14ac:dyDescent="0.2">
      <c r="A103" s="145">
        <v>13.5</v>
      </c>
      <c r="B103" s="20" t="s">
        <v>7</v>
      </c>
      <c r="C103" s="82">
        <v>3</v>
      </c>
      <c r="D103" s="83">
        <v>8</v>
      </c>
      <c r="E103" s="83">
        <v>3</v>
      </c>
      <c r="F103" s="83">
        <v>6</v>
      </c>
      <c r="G103" s="83">
        <v>1</v>
      </c>
      <c r="H103" s="83">
        <v>12</v>
      </c>
      <c r="I103" s="83">
        <v>17</v>
      </c>
      <c r="J103" s="83">
        <v>8</v>
      </c>
      <c r="K103" s="83">
        <v>4</v>
      </c>
      <c r="L103" s="83">
        <v>0</v>
      </c>
      <c r="M103" s="83">
        <v>0</v>
      </c>
      <c r="N103" s="83">
        <v>5</v>
      </c>
      <c r="O103" s="83">
        <v>5</v>
      </c>
      <c r="P103" s="83">
        <v>0</v>
      </c>
      <c r="Q103" s="83">
        <v>0</v>
      </c>
      <c r="R103" s="83">
        <v>1</v>
      </c>
      <c r="S103" s="83">
        <v>0</v>
      </c>
      <c r="T103" s="83">
        <v>0</v>
      </c>
      <c r="U103" s="83">
        <v>0</v>
      </c>
      <c r="V103" s="154"/>
      <c r="W103" s="87">
        <v>0</v>
      </c>
      <c r="X103" s="87">
        <v>0</v>
      </c>
      <c r="Y103" s="88">
        <v>0</v>
      </c>
      <c r="Z103" s="89">
        <v>0</v>
      </c>
      <c r="AA103" s="89">
        <v>0</v>
      </c>
      <c r="AB103" s="90"/>
      <c r="AC103" s="23">
        <f>SUM(C103:AA103)</f>
        <v>73</v>
      </c>
      <c r="AD103" s="166"/>
      <c r="AE103" s="166"/>
      <c r="AF103" s="41"/>
      <c r="AG103" s="41"/>
    </row>
    <row r="104" spans="1:33" ht="15.6" customHeight="1" x14ac:dyDescent="0.2">
      <c r="A104" s="173" t="s">
        <v>54</v>
      </c>
      <c r="B104" s="20" t="s">
        <v>8</v>
      </c>
      <c r="C104" s="82">
        <f>C103</f>
        <v>3</v>
      </c>
      <c r="D104" s="91">
        <f t="shared" ref="D104" si="316">C104-D102+D103</f>
        <v>11</v>
      </c>
      <c r="E104" s="91">
        <f t="shared" ref="E104" si="317">D104-E102+E103</f>
        <v>14</v>
      </c>
      <c r="F104" s="91">
        <f t="shared" ref="F104" si="318">E104-F102+F103</f>
        <v>19</v>
      </c>
      <c r="G104" s="91">
        <f t="shared" ref="G104" si="319">F104-G102+G103</f>
        <v>18</v>
      </c>
      <c r="H104" s="91">
        <f t="shared" ref="H104" si="320">G104-H102+H103</f>
        <v>25</v>
      </c>
      <c r="I104" s="91">
        <f t="shared" ref="I104" si="321">H104-I102+I103</f>
        <v>33</v>
      </c>
      <c r="J104" s="91">
        <f t="shared" ref="J104" si="322">I104-J102+J103</f>
        <v>37</v>
      </c>
      <c r="K104" s="91">
        <f t="shared" ref="K104" si="323">J104-K102+K103</f>
        <v>41</v>
      </c>
      <c r="L104" s="91">
        <f t="shared" ref="L104" si="324">K104-L102+L103</f>
        <v>39</v>
      </c>
      <c r="M104" s="91">
        <f t="shared" ref="M104" si="325">L104-M102+M103</f>
        <v>33</v>
      </c>
      <c r="N104" s="91">
        <f t="shared" ref="N104" si="326">M104-N102+N103</f>
        <v>31</v>
      </c>
      <c r="O104" s="91">
        <f t="shared" ref="O104" si="327">N104-O102+O103</f>
        <v>33</v>
      </c>
      <c r="P104" s="91">
        <f t="shared" ref="P104" si="328">O104-P102+P103</f>
        <v>33</v>
      </c>
      <c r="Q104" s="91">
        <f t="shared" ref="Q104" si="329">P104-Q102+Q103</f>
        <v>27</v>
      </c>
      <c r="R104" s="91">
        <f t="shared" ref="R104" si="330">Q104-R102+R103</f>
        <v>27</v>
      </c>
      <c r="S104" s="91">
        <f t="shared" ref="S104" si="331">R104-S102+S103</f>
        <v>21</v>
      </c>
      <c r="T104" s="92">
        <f t="shared" ref="T104" si="332">S104-T102+T103</f>
        <v>21</v>
      </c>
      <c r="U104" s="93">
        <f t="shared" ref="U104" si="333">T104-U102+U103</f>
        <v>16</v>
      </c>
      <c r="V104" s="94" t="s">
        <v>70</v>
      </c>
      <c r="W104" s="95">
        <f>U104-W102+W103</f>
        <v>15</v>
      </c>
      <c r="X104" s="95">
        <f t="shared" ref="X104" si="334">W104-X102+X103</f>
        <v>6</v>
      </c>
      <c r="Y104" s="96">
        <f t="shared" ref="Y104" si="335">X104-Y102+Y103</f>
        <v>6</v>
      </c>
      <c r="Z104" s="97">
        <f t="shared" ref="Z104" si="336">Y104-Z102+Z103</f>
        <v>3</v>
      </c>
      <c r="AA104" s="97">
        <f t="shared" ref="AA104" si="337">Z104-AA102+AA103</f>
        <v>0</v>
      </c>
      <c r="AB104" s="98">
        <f>AA104-AB102</f>
        <v>0</v>
      </c>
      <c r="AC104" s="24"/>
      <c r="AD104" s="167">
        <f>MAX(C104:AB104)</f>
        <v>41</v>
      </c>
      <c r="AE104" s="167">
        <f>U104+SUM(W103:AA103)</f>
        <v>16</v>
      </c>
      <c r="AF104" s="41"/>
      <c r="AG104" s="41"/>
    </row>
    <row r="105" spans="1:33" ht="15.6" customHeight="1" x14ac:dyDescent="0.2">
      <c r="A105" s="174"/>
      <c r="B105" s="20" t="s">
        <v>9</v>
      </c>
      <c r="C105" s="147"/>
      <c r="D105" s="148"/>
      <c r="E105" s="148"/>
      <c r="F105" s="148"/>
      <c r="G105" s="148"/>
      <c r="H105" s="148"/>
      <c r="I105" s="99">
        <v>14.03</v>
      </c>
      <c r="J105" s="148"/>
      <c r="K105" s="148"/>
      <c r="L105" s="148"/>
      <c r="M105" s="148"/>
      <c r="N105" s="148"/>
      <c r="O105" s="99">
        <v>14.15</v>
      </c>
      <c r="P105" s="148"/>
      <c r="Q105" s="148"/>
      <c r="R105" s="99">
        <v>14.22</v>
      </c>
      <c r="S105" s="148"/>
      <c r="T105" s="148"/>
      <c r="U105" s="149"/>
      <c r="V105" s="150" t="s">
        <v>70</v>
      </c>
      <c r="W105" s="149"/>
      <c r="X105" s="100">
        <v>14.28</v>
      </c>
      <c r="Y105" s="149"/>
      <c r="Z105" s="148"/>
      <c r="AA105" s="148"/>
      <c r="AB105" s="151">
        <v>14.35</v>
      </c>
      <c r="AC105" s="25">
        <v>45</v>
      </c>
      <c r="AD105" s="166"/>
      <c r="AE105" s="166"/>
      <c r="AF105" s="41"/>
      <c r="AG105" s="41"/>
    </row>
    <row r="106" spans="1:33" ht="15.6" customHeight="1" x14ac:dyDescent="0.2">
      <c r="A106" s="175"/>
      <c r="B106" s="21" t="s">
        <v>10</v>
      </c>
      <c r="C106" s="152">
        <v>13.5</v>
      </c>
      <c r="D106" s="153"/>
      <c r="E106" s="153"/>
      <c r="F106" s="153"/>
      <c r="G106" s="153"/>
      <c r="H106" s="153"/>
      <c r="I106" s="101">
        <f>I105</f>
        <v>14.03</v>
      </c>
      <c r="J106" s="153"/>
      <c r="K106" s="153"/>
      <c r="L106" s="153"/>
      <c r="M106" s="153"/>
      <c r="N106" s="153"/>
      <c r="O106" s="101">
        <f>O105</f>
        <v>14.15</v>
      </c>
      <c r="P106" s="153"/>
      <c r="Q106" s="153"/>
      <c r="R106" s="101">
        <f>R105</f>
        <v>14.22</v>
      </c>
      <c r="S106" s="153"/>
      <c r="T106" s="153"/>
      <c r="U106" s="153"/>
      <c r="V106" s="154"/>
      <c r="W106" s="153"/>
      <c r="X106" s="102">
        <f>X105</f>
        <v>14.28</v>
      </c>
      <c r="Y106" s="153"/>
      <c r="Z106" s="153"/>
      <c r="AA106" s="153"/>
      <c r="AB106" s="155"/>
      <c r="AC106" s="24"/>
      <c r="AD106" s="168"/>
      <c r="AE106" s="168"/>
      <c r="AF106" s="41"/>
      <c r="AG106" s="41"/>
    </row>
    <row r="107" spans="1:33" ht="15.6" customHeight="1" thickBot="1" x14ac:dyDescent="0.25">
      <c r="A107" s="146">
        <v>520</v>
      </c>
      <c r="B107" s="43" t="s">
        <v>11</v>
      </c>
      <c r="C107" s="103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5"/>
      <c r="AC107" s="44"/>
      <c r="AD107" s="169"/>
      <c r="AE107" s="169"/>
      <c r="AF107" s="41"/>
      <c r="AG107" s="41"/>
    </row>
    <row r="108" spans="1:33" ht="15.6" customHeight="1" x14ac:dyDescent="0.2">
      <c r="A108" s="144"/>
      <c r="B108" s="18" t="s">
        <v>5</v>
      </c>
      <c r="C108" s="73"/>
      <c r="D108" s="74">
        <v>0</v>
      </c>
      <c r="E108" s="74">
        <v>5</v>
      </c>
      <c r="F108" s="74">
        <v>1</v>
      </c>
      <c r="G108" s="74">
        <v>2</v>
      </c>
      <c r="H108" s="74">
        <v>4</v>
      </c>
      <c r="I108" s="74">
        <v>7</v>
      </c>
      <c r="J108" s="74">
        <v>3</v>
      </c>
      <c r="K108" s="74">
        <v>5</v>
      </c>
      <c r="L108" s="74">
        <v>4</v>
      </c>
      <c r="M108" s="74">
        <v>12</v>
      </c>
      <c r="N108" s="74">
        <v>10</v>
      </c>
      <c r="O108" s="74">
        <v>5</v>
      </c>
      <c r="P108" s="74">
        <v>6</v>
      </c>
      <c r="Q108" s="74">
        <v>6</v>
      </c>
      <c r="R108" s="74">
        <v>6</v>
      </c>
      <c r="S108" s="74">
        <v>5</v>
      </c>
      <c r="T108" s="75">
        <v>13</v>
      </c>
      <c r="U108" s="76">
        <v>6</v>
      </c>
      <c r="V108" s="77" t="s">
        <v>70</v>
      </c>
      <c r="W108" s="78">
        <v>7</v>
      </c>
      <c r="X108" s="78">
        <v>9</v>
      </c>
      <c r="Y108" s="79">
        <v>3</v>
      </c>
      <c r="Z108" s="80">
        <v>3</v>
      </c>
      <c r="AA108" s="80">
        <v>0</v>
      </c>
      <c r="AB108" s="81">
        <v>3</v>
      </c>
      <c r="AC108" s="22" t="s">
        <v>6</v>
      </c>
      <c r="AD108" s="165"/>
      <c r="AE108" s="165"/>
      <c r="AF108" s="41"/>
      <c r="AG108" s="41"/>
    </row>
    <row r="109" spans="1:33" ht="15.6" customHeight="1" x14ac:dyDescent="0.2">
      <c r="A109" s="145">
        <v>14.35</v>
      </c>
      <c r="B109" s="20" t="s">
        <v>7</v>
      </c>
      <c r="C109" s="82">
        <v>5</v>
      </c>
      <c r="D109" s="83">
        <v>15</v>
      </c>
      <c r="E109" s="83">
        <v>15</v>
      </c>
      <c r="F109" s="83">
        <v>6</v>
      </c>
      <c r="G109" s="83">
        <v>4</v>
      </c>
      <c r="H109" s="83">
        <v>9</v>
      </c>
      <c r="I109" s="83">
        <v>30</v>
      </c>
      <c r="J109" s="83">
        <v>10</v>
      </c>
      <c r="K109" s="83">
        <v>8</v>
      </c>
      <c r="L109" s="83">
        <v>4</v>
      </c>
      <c r="M109" s="83">
        <v>5</v>
      </c>
      <c r="N109" s="83">
        <v>8</v>
      </c>
      <c r="O109" s="83">
        <v>2</v>
      </c>
      <c r="P109" s="83">
        <v>0</v>
      </c>
      <c r="Q109" s="83">
        <v>1</v>
      </c>
      <c r="R109" s="83">
        <v>0</v>
      </c>
      <c r="S109" s="83">
        <v>3</v>
      </c>
      <c r="T109" s="84">
        <v>0</v>
      </c>
      <c r="U109" s="85">
        <v>0</v>
      </c>
      <c r="V109" s="154"/>
      <c r="W109" s="87">
        <v>0</v>
      </c>
      <c r="X109" s="87">
        <v>0</v>
      </c>
      <c r="Y109" s="88">
        <v>0</v>
      </c>
      <c r="Z109" s="89">
        <v>0</v>
      </c>
      <c r="AA109" s="89">
        <v>0</v>
      </c>
      <c r="AB109" s="90"/>
      <c r="AC109" s="23">
        <f>SUM(C109:AA109)</f>
        <v>125</v>
      </c>
      <c r="AD109" s="166"/>
      <c r="AE109" s="166"/>
      <c r="AF109" s="41"/>
      <c r="AG109" s="41"/>
    </row>
    <row r="110" spans="1:33" ht="15.6" customHeight="1" x14ac:dyDescent="0.2">
      <c r="A110" s="173" t="s">
        <v>54</v>
      </c>
      <c r="B110" s="20" t="s">
        <v>8</v>
      </c>
      <c r="C110" s="82">
        <f>C109</f>
        <v>5</v>
      </c>
      <c r="D110" s="91">
        <f t="shared" ref="D110" si="338">C110-D108+D109</f>
        <v>20</v>
      </c>
      <c r="E110" s="91">
        <f t="shared" ref="E110" si="339">D110-E108+E109</f>
        <v>30</v>
      </c>
      <c r="F110" s="91">
        <f t="shared" ref="F110" si="340">E110-F108+F109</f>
        <v>35</v>
      </c>
      <c r="G110" s="91">
        <f t="shared" ref="G110" si="341">F110-G108+G109</f>
        <v>37</v>
      </c>
      <c r="H110" s="91">
        <f t="shared" ref="H110" si="342">G110-H108+H109</f>
        <v>42</v>
      </c>
      <c r="I110" s="91">
        <f t="shared" ref="I110" si="343">H110-I108+I109</f>
        <v>65</v>
      </c>
      <c r="J110" s="91">
        <f t="shared" ref="J110" si="344">I110-J108+J109</f>
        <v>72</v>
      </c>
      <c r="K110" s="91">
        <f t="shared" ref="K110" si="345">J110-K108+K109</f>
        <v>75</v>
      </c>
      <c r="L110" s="91">
        <f t="shared" ref="L110" si="346">K110-L108+L109</f>
        <v>75</v>
      </c>
      <c r="M110" s="91">
        <f t="shared" ref="M110" si="347">L110-M108+M109</f>
        <v>68</v>
      </c>
      <c r="N110" s="91">
        <f t="shared" ref="N110" si="348">M110-N108+N109</f>
        <v>66</v>
      </c>
      <c r="O110" s="91">
        <f t="shared" ref="O110" si="349">N110-O108+O109</f>
        <v>63</v>
      </c>
      <c r="P110" s="91">
        <f t="shared" ref="P110" si="350">O110-P108+P109</f>
        <v>57</v>
      </c>
      <c r="Q110" s="91">
        <f t="shared" ref="Q110" si="351">P110-Q108+Q109</f>
        <v>52</v>
      </c>
      <c r="R110" s="91">
        <f t="shared" ref="R110" si="352">Q110-R108+R109</f>
        <v>46</v>
      </c>
      <c r="S110" s="91">
        <f t="shared" ref="S110" si="353">R110-S108+S109</f>
        <v>44</v>
      </c>
      <c r="T110" s="92">
        <f t="shared" ref="T110" si="354">S110-T108+T109</f>
        <v>31</v>
      </c>
      <c r="U110" s="93">
        <f t="shared" ref="U110" si="355">T110-U108+U109</f>
        <v>25</v>
      </c>
      <c r="V110" s="94" t="s">
        <v>70</v>
      </c>
      <c r="W110" s="95">
        <f>U110-W108+W109</f>
        <v>18</v>
      </c>
      <c r="X110" s="95">
        <f t="shared" ref="X110" si="356">W110-X108+X109</f>
        <v>9</v>
      </c>
      <c r="Y110" s="96">
        <f t="shared" ref="Y110" si="357">X110-Y108+Y109</f>
        <v>6</v>
      </c>
      <c r="Z110" s="97">
        <f t="shared" ref="Z110" si="358">Y110-Z108+Z109</f>
        <v>3</v>
      </c>
      <c r="AA110" s="97">
        <f t="shared" ref="AA110" si="359">Z110-AA108+AA109</f>
        <v>3</v>
      </c>
      <c r="AB110" s="98">
        <f>AA110-AB108</f>
        <v>0</v>
      </c>
      <c r="AC110" s="24"/>
      <c r="AD110" s="167">
        <f>MAX(C110:AB110)</f>
        <v>75</v>
      </c>
      <c r="AE110" s="167">
        <f>U110+SUM(W109:AA109)</f>
        <v>25</v>
      </c>
      <c r="AF110" s="41"/>
      <c r="AG110" s="41"/>
    </row>
    <row r="111" spans="1:33" ht="15.6" customHeight="1" x14ac:dyDescent="0.2">
      <c r="A111" s="174"/>
      <c r="B111" s="20" t="s">
        <v>9</v>
      </c>
      <c r="C111" s="147"/>
      <c r="D111" s="148"/>
      <c r="E111" s="148"/>
      <c r="F111" s="148"/>
      <c r="G111" s="148"/>
      <c r="H111" s="148"/>
      <c r="I111" s="99">
        <v>14.56</v>
      </c>
      <c r="J111" s="148"/>
      <c r="K111" s="148"/>
      <c r="L111" s="148"/>
      <c r="M111" s="148"/>
      <c r="N111" s="148"/>
      <c r="O111" s="99">
        <v>15.11</v>
      </c>
      <c r="P111" s="148"/>
      <c r="Q111" s="148"/>
      <c r="R111" s="99">
        <v>15.18</v>
      </c>
      <c r="S111" s="148"/>
      <c r="T111" s="148"/>
      <c r="U111" s="149"/>
      <c r="V111" s="150" t="s">
        <v>70</v>
      </c>
      <c r="W111" s="149"/>
      <c r="X111" s="100">
        <v>15.25</v>
      </c>
      <c r="Y111" s="149"/>
      <c r="Z111" s="148"/>
      <c r="AA111" s="148"/>
      <c r="AB111" s="151">
        <v>15.32</v>
      </c>
      <c r="AC111" s="25">
        <f>25+32</f>
        <v>57</v>
      </c>
      <c r="AD111" s="166"/>
      <c r="AE111" s="166"/>
      <c r="AF111" s="41"/>
      <c r="AG111" s="41"/>
    </row>
    <row r="112" spans="1:33" ht="15.6" customHeight="1" x14ac:dyDescent="0.2">
      <c r="A112" s="175"/>
      <c r="B112" s="21" t="s">
        <v>10</v>
      </c>
      <c r="C112" s="152">
        <v>14.35</v>
      </c>
      <c r="D112" s="153"/>
      <c r="E112" s="153"/>
      <c r="F112" s="153"/>
      <c r="G112" s="153"/>
      <c r="H112" s="153"/>
      <c r="I112" s="101">
        <v>14.57</v>
      </c>
      <c r="J112" s="153"/>
      <c r="K112" s="153"/>
      <c r="L112" s="153"/>
      <c r="M112" s="153"/>
      <c r="N112" s="153"/>
      <c r="O112" s="101">
        <f>O111</f>
        <v>15.11</v>
      </c>
      <c r="P112" s="153"/>
      <c r="Q112" s="153"/>
      <c r="R112" s="101">
        <f>R111</f>
        <v>15.18</v>
      </c>
      <c r="S112" s="153"/>
      <c r="T112" s="153"/>
      <c r="U112" s="153"/>
      <c r="V112" s="154"/>
      <c r="W112" s="153"/>
      <c r="X112" s="102">
        <f>X111</f>
        <v>15.25</v>
      </c>
      <c r="Y112" s="153"/>
      <c r="Z112" s="153"/>
      <c r="AA112" s="153"/>
      <c r="AB112" s="155"/>
      <c r="AC112" s="24"/>
      <c r="AD112" s="168"/>
      <c r="AE112" s="168"/>
      <c r="AF112" s="41"/>
      <c r="AG112" s="41"/>
    </row>
    <row r="113" spans="1:33" ht="15.6" customHeight="1" thickBot="1" x14ac:dyDescent="0.25">
      <c r="A113" s="146">
        <v>510</v>
      </c>
      <c r="B113" s="43" t="s">
        <v>11</v>
      </c>
      <c r="C113" s="103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5"/>
      <c r="AC113" s="44"/>
      <c r="AD113" s="169"/>
      <c r="AE113" s="169"/>
      <c r="AF113" s="41"/>
      <c r="AG113" s="41"/>
    </row>
    <row r="114" spans="1:33" ht="15.6" customHeight="1" x14ac:dyDescent="0.2">
      <c r="A114" s="144"/>
      <c r="B114" s="18" t="s">
        <v>5</v>
      </c>
      <c r="C114" s="73"/>
      <c r="D114" s="74">
        <v>1</v>
      </c>
      <c r="E114" s="74">
        <v>2</v>
      </c>
      <c r="F114" s="74">
        <v>0</v>
      </c>
      <c r="G114" s="74">
        <v>0</v>
      </c>
      <c r="H114" s="74">
        <v>3</v>
      </c>
      <c r="I114" s="74">
        <v>6</v>
      </c>
      <c r="J114" s="74">
        <v>1</v>
      </c>
      <c r="K114" s="74">
        <v>1</v>
      </c>
      <c r="L114" s="74">
        <v>3</v>
      </c>
      <c r="M114" s="74">
        <v>5</v>
      </c>
      <c r="N114" s="74">
        <v>4</v>
      </c>
      <c r="O114" s="74">
        <v>1</v>
      </c>
      <c r="P114" s="74">
        <v>0</v>
      </c>
      <c r="Q114" s="74">
        <v>7</v>
      </c>
      <c r="R114" s="74">
        <v>6</v>
      </c>
      <c r="S114" s="74">
        <v>5</v>
      </c>
      <c r="T114" s="75">
        <v>7</v>
      </c>
      <c r="U114" s="76">
        <v>9</v>
      </c>
      <c r="V114" s="77">
        <v>0</v>
      </c>
      <c r="W114" s="78" t="s">
        <v>70</v>
      </c>
      <c r="X114" s="78" t="s">
        <v>70</v>
      </c>
      <c r="Y114" s="79" t="s">
        <v>70</v>
      </c>
      <c r="Z114" s="80" t="s">
        <v>70</v>
      </c>
      <c r="AA114" s="80" t="s">
        <v>70</v>
      </c>
      <c r="AB114" s="81" t="s">
        <v>70</v>
      </c>
      <c r="AC114" s="22" t="s">
        <v>6</v>
      </c>
      <c r="AD114" s="165"/>
      <c r="AE114" s="165"/>
      <c r="AF114" s="41"/>
      <c r="AG114" s="41"/>
    </row>
    <row r="115" spans="1:33" ht="15.6" customHeight="1" x14ac:dyDescent="0.2">
      <c r="A115" s="145">
        <v>15.1</v>
      </c>
      <c r="B115" s="20" t="s">
        <v>7</v>
      </c>
      <c r="C115" s="82">
        <v>3</v>
      </c>
      <c r="D115" s="83">
        <v>9</v>
      </c>
      <c r="E115" s="83">
        <v>4</v>
      </c>
      <c r="F115" s="83">
        <v>0</v>
      </c>
      <c r="G115" s="83">
        <v>3</v>
      </c>
      <c r="H115" s="83">
        <v>7</v>
      </c>
      <c r="I115" s="83">
        <v>19</v>
      </c>
      <c r="J115" s="83">
        <v>8</v>
      </c>
      <c r="K115" s="83">
        <v>1</v>
      </c>
      <c r="L115" s="83">
        <v>0</v>
      </c>
      <c r="M115" s="83">
        <v>4</v>
      </c>
      <c r="N115" s="83">
        <v>2</v>
      </c>
      <c r="O115" s="83">
        <v>0</v>
      </c>
      <c r="P115" s="83">
        <v>0</v>
      </c>
      <c r="Q115" s="83">
        <v>0</v>
      </c>
      <c r="R115" s="83">
        <v>1</v>
      </c>
      <c r="S115" s="83">
        <v>0</v>
      </c>
      <c r="T115" s="84">
        <v>0</v>
      </c>
      <c r="U115" s="85">
        <v>0</v>
      </c>
      <c r="V115" s="154"/>
      <c r="W115" s="87" t="s">
        <v>70</v>
      </c>
      <c r="X115" s="87" t="s">
        <v>70</v>
      </c>
      <c r="Y115" s="88" t="s">
        <v>70</v>
      </c>
      <c r="Z115" s="89" t="s">
        <v>70</v>
      </c>
      <c r="AA115" s="89" t="s">
        <v>70</v>
      </c>
      <c r="AB115" s="90"/>
      <c r="AC115" s="23">
        <f>SUM(C115:AA115)</f>
        <v>61</v>
      </c>
      <c r="AD115" s="166"/>
      <c r="AE115" s="166"/>
      <c r="AF115" s="41"/>
      <c r="AG115" s="41"/>
    </row>
    <row r="116" spans="1:33" ht="15.6" customHeight="1" x14ac:dyDescent="0.2">
      <c r="A116" s="173" t="s">
        <v>54</v>
      </c>
      <c r="B116" s="20" t="s">
        <v>8</v>
      </c>
      <c r="C116" s="82">
        <f>C115</f>
        <v>3</v>
      </c>
      <c r="D116" s="91">
        <f t="shared" ref="D116" si="360">C116-D114+D115</f>
        <v>11</v>
      </c>
      <c r="E116" s="91">
        <f t="shared" ref="E116" si="361">D116-E114+E115</f>
        <v>13</v>
      </c>
      <c r="F116" s="91">
        <f t="shared" ref="F116" si="362">E116-F114+F115</f>
        <v>13</v>
      </c>
      <c r="G116" s="91">
        <f t="shared" ref="G116" si="363">F116-G114+G115</f>
        <v>16</v>
      </c>
      <c r="H116" s="91">
        <f t="shared" ref="H116" si="364">G116-H114+H115</f>
        <v>20</v>
      </c>
      <c r="I116" s="91">
        <f t="shared" ref="I116" si="365">H116-I114+I115</f>
        <v>33</v>
      </c>
      <c r="J116" s="91">
        <f t="shared" ref="J116" si="366">I116-J114+J115</f>
        <v>40</v>
      </c>
      <c r="K116" s="91">
        <f t="shared" ref="K116" si="367">J116-K114+K115</f>
        <v>40</v>
      </c>
      <c r="L116" s="91">
        <f t="shared" ref="L116" si="368">K116-L114+L115</f>
        <v>37</v>
      </c>
      <c r="M116" s="91">
        <f t="shared" ref="M116" si="369">L116-M114+M115</f>
        <v>36</v>
      </c>
      <c r="N116" s="91">
        <f t="shared" ref="N116" si="370">M116-N114+N115</f>
        <v>34</v>
      </c>
      <c r="O116" s="91">
        <f t="shared" ref="O116" si="371">N116-O114+O115</f>
        <v>33</v>
      </c>
      <c r="P116" s="91">
        <f t="shared" ref="P116" si="372">O116-P114+P115</f>
        <v>33</v>
      </c>
      <c r="Q116" s="91">
        <f t="shared" ref="Q116" si="373">P116-Q114+Q115</f>
        <v>26</v>
      </c>
      <c r="R116" s="91">
        <f t="shared" ref="R116" si="374">Q116-R114+R115</f>
        <v>21</v>
      </c>
      <c r="S116" s="91">
        <f t="shared" ref="S116" si="375">R116-S114+S115</f>
        <v>16</v>
      </c>
      <c r="T116" s="92">
        <f t="shared" ref="T116" si="376">S116-T114+T115</f>
        <v>9</v>
      </c>
      <c r="U116" s="93">
        <f t="shared" ref="U116" si="377">T116-U114+U115</f>
        <v>0</v>
      </c>
      <c r="V116" s="94">
        <f t="shared" ref="V116" si="378">U116-V114+V115</f>
        <v>0</v>
      </c>
      <c r="W116" s="95" t="s">
        <v>70</v>
      </c>
      <c r="X116" s="95" t="s">
        <v>70</v>
      </c>
      <c r="Y116" s="96" t="s">
        <v>70</v>
      </c>
      <c r="Z116" s="97" t="s">
        <v>70</v>
      </c>
      <c r="AA116" s="97" t="s">
        <v>70</v>
      </c>
      <c r="AB116" s="98" t="s">
        <v>70</v>
      </c>
      <c r="AC116" s="24"/>
      <c r="AD116" s="167">
        <f>MAX(C116:AB116)</f>
        <v>40</v>
      </c>
      <c r="AE116" s="167">
        <f>V116+SUM(W115:AA115)</f>
        <v>0</v>
      </c>
      <c r="AF116" s="41"/>
      <c r="AG116" s="41"/>
    </row>
    <row r="117" spans="1:33" ht="15.6" customHeight="1" x14ac:dyDescent="0.2">
      <c r="A117" s="174"/>
      <c r="B117" s="20" t="s">
        <v>9</v>
      </c>
      <c r="C117" s="147"/>
      <c r="D117" s="148"/>
      <c r="E117" s="148"/>
      <c r="F117" s="148"/>
      <c r="G117" s="148"/>
      <c r="H117" s="148"/>
      <c r="I117" s="99">
        <v>15.22</v>
      </c>
      <c r="J117" s="148"/>
      <c r="K117" s="148"/>
      <c r="L117" s="148"/>
      <c r="M117" s="148"/>
      <c r="N117" s="148"/>
      <c r="O117" s="99">
        <v>15.34</v>
      </c>
      <c r="P117" s="148"/>
      <c r="Q117" s="148"/>
      <c r="R117" s="99">
        <v>15.4</v>
      </c>
      <c r="S117" s="148"/>
      <c r="T117" s="148"/>
      <c r="U117" s="149"/>
      <c r="V117" s="150">
        <v>15.45</v>
      </c>
      <c r="W117" s="149"/>
      <c r="X117" s="100" t="s">
        <v>70</v>
      </c>
      <c r="Y117" s="149"/>
      <c r="Z117" s="148"/>
      <c r="AA117" s="148"/>
      <c r="AB117" s="151" t="s">
        <v>70</v>
      </c>
      <c r="AC117" s="25">
        <v>35</v>
      </c>
      <c r="AD117" s="166"/>
      <c r="AE117" s="166"/>
      <c r="AF117" s="41"/>
      <c r="AG117" s="41"/>
    </row>
    <row r="118" spans="1:33" ht="15.6" customHeight="1" x14ac:dyDescent="0.2">
      <c r="A118" s="175"/>
      <c r="B118" s="21" t="s">
        <v>10</v>
      </c>
      <c r="C118" s="152">
        <v>15.1</v>
      </c>
      <c r="D118" s="153"/>
      <c r="E118" s="153"/>
      <c r="F118" s="153"/>
      <c r="G118" s="153"/>
      <c r="H118" s="153"/>
      <c r="I118" s="101">
        <v>15.23</v>
      </c>
      <c r="J118" s="153"/>
      <c r="K118" s="153"/>
      <c r="L118" s="153"/>
      <c r="M118" s="153"/>
      <c r="N118" s="153"/>
      <c r="O118" s="101">
        <f>O117</f>
        <v>15.34</v>
      </c>
      <c r="P118" s="153"/>
      <c r="Q118" s="153"/>
      <c r="R118" s="101">
        <v>15.41</v>
      </c>
      <c r="S118" s="153"/>
      <c r="T118" s="153"/>
      <c r="U118" s="153"/>
      <c r="V118" s="154"/>
      <c r="W118" s="153"/>
      <c r="X118" s="102" t="s">
        <v>70</v>
      </c>
      <c r="Y118" s="153"/>
      <c r="Z118" s="153"/>
      <c r="AA118" s="153"/>
      <c r="AB118" s="155"/>
      <c r="AC118" s="24"/>
      <c r="AD118" s="168"/>
      <c r="AE118" s="168"/>
      <c r="AF118" s="41"/>
      <c r="AG118" s="41"/>
    </row>
    <row r="119" spans="1:33" ht="15.6" customHeight="1" thickBot="1" x14ac:dyDescent="0.25">
      <c r="A119" s="146">
        <v>518</v>
      </c>
      <c r="B119" s="43" t="s">
        <v>11</v>
      </c>
      <c r="C119" s="103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5"/>
      <c r="AC119" s="44"/>
      <c r="AD119" s="169"/>
      <c r="AE119" s="169"/>
      <c r="AF119" s="41"/>
      <c r="AG119" s="41"/>
    </row>
    <row r="120" spans="1:33" ht="15.6" customHeight="1" x14ac:dyDescent="0.2">
      <c r="A120" s="144"/>
      <c r="B120" s="18" t="s">
        <v>5</v>
      </c>
      <c r="C120" s="73"/>
      <c r="D120" s="74">
        <v>0</v>
      </c>
      <c r="E120" s="74">
        <v>0</v>
      </c>
      <c r="F120" s="74">
        <v>0</v>
      </c>
      <c r="G120" s="74">
        <v>0</v>
      </c>
      <c r="H120" s="74">
        <v>1</v>
      </c>
      <c r="I120" s="74">
        <v>0</v>
      </c>
      <c r="J120" s="74">
        <v>3</v>
      </c>
      <c r="K120" s="74">
        <v>0</v>
      </c>
      <c r="L120" s="74">
        <v>1</v>
      </c>
      <c r="M120" s="74">
        <v>6</v>
      </c>
      <c r="N120" s="74">
        <v>2</v>
      </c>
      <c r="O120" s="74">
        <v>4</v>
      </c>
      <c r="P120" s="74">
        <v>1</v>
      </c>
      <c r="Q120" s="74">
        <v>3</v>
      </c>
      <c r="R120" s="74">
        <v>2</v>
      </c>
      <c r="S120" s="74">
        <v>16</v>
      </c>
      <c r="T120" s="75">
        <v>2</v>
      </c>
      <c r="U120" s="76">
        <v>2</v>
      </c>
      <c r="V120" s="77" t="s">
        <v>70</v>
      </c>
      <c r="W120" s="78">
        <v>7</v>
      </c>
      <c r="X120" s="78">
        <v>1</v>
      </c>
      <c r="Y120" s="79">
        <v>2</v>
      </c>
      <c r="Z120" s="80">
        <v>0</v>
      </c>
      <c r="AA120" s="80">
        <v>5</v>
      </c>
      <c r="AB120" s="81">
        <v>1</v>
      </c>
      <c r="AC120" s="22" t="s">
        <v>6</v>
      </c>
      <c r="AD120" s="165"/>
      <c r="AE120" s="165"/>
      <c r="AF120" s="41"/>
      <c r="AG120" s="41"/>
    </row>
    <row r="121" spans="1:33" ht="15.6" customHeight="1" x14ac:dyDescent="0.2">
      <c r="A121" s="145">
        <v>15.45</v>
      </c>
      <c r="B121" s="20" t="s">
        <v>7</v>
      </c>
      <c r="C121" s="82">
        <v>2</v>
      </c>
      <c r="D121" s="83">
        <v>5</v>
      </c>
      <c r="E121" s="83">
        <v>1</v>
      </c>
      <c r="F121" s="83">
        <v>0</v>
      </c>
      <c r="G121" s="83">
        <v>1</v>
      </c>
      <c r="H121" s="83">
        <v>15</v>
      </c>
      <c r="I121" s="83">
        <v>13</v>
      </c>
      <c r="J121" s="83">
        <v>9</v>
      </c>
      <c r="K121" s="83">
        <v>3</v>
      </c>
      <c r="L121" s="83">
        <v>0</v>
      </c>
      <c r="M121" s="83">
        <v>3</v>
      </c>
      <c r="N121" s="83">
        <v>4</v>
      </c>
      <c r="O121" s="83">
        <v>1</v>
      </c>
      <c r="P121" s="83">
        <v>0</v>
      </c>
      <c r="Q121" s="83">
        <v>1</v>
      </c>
      <c r="R121" s="83">
        <v>1</v>
      </c>
      <c r="S121" s="83">
        <v>0</v>
      </c>
      <c r="T121" s="84">
        <v>0</v>
      </c>
      <c r="U121" s="85">
        <v>0</v>
      </c>
      <c r="V121" s="154"/>
      <c r="W121" s="87">
        <v>0</v>
      </c>
      <c r="X121" s="87">
        <v>0</v>
      </c>
      <c r="Y121" s="88">
        <v>0</v>
      </c>
      <c r="Z121" s="89">
        <v>0</v>
      </c>
      <c r="AA121" s="89">
        <v>0</v>
      </c>
      <c r="AB121" s="90"/>
      <c r="AC121" s="23">
        <f>SUM(C121:AA121)</f>
        <v>59</v>
      </c>
      <c r="AD121" s="166"/>
      <c r="AE121" s="166"/>
      <c r="AF121" s="41"/>
      <c r="AG121" s="41"/>
    </row>
    <row r="122" spans="1:33" ht="15.6" customHeight="1" x14ac:dyDescent="0.2">
      <c r="A122" s="173" t="s">
        <v>54</v>
      </c>
      <c r="B122" s="20" t="s">
        <v>8</v>
      </c>
      <c r="C122" s="82">
        <f>C121</f>
        <v>2</v>
      </c>
      <c r="D122" s="91">
        <f t="shared" ref="D122" si="379">C122-D120+D121</f>
        <v>7</v>
      </c>
      <c r="E122" s="91">
        <f t="shared" ref="E122" si="380">D122-E120+E121</f>
        <v>8</v>
      </c>
      <c r="F122" s="91">
        <f t="shared" ref="F122" si="381">E122-F120+F121</f>
        <v>8</v>
      </c>
      <c r="G122" s="91">
        <f t="shared" ref="G122" si="382">F122-G120+G121</f>
        <v>9</v>
      </c>
      <c r="H122" s="91">
        <f t="shared" ref="H122" si="383">G122-H120+H121</f>
        <v>23</v>
      </c>
      <c r="I122" s="91">
        <f t="shared" ref="I122" si="384">H122-I120+I121</f>
        <v>36</v>
      </c>
      <c r="J122" s="91">
        <f t="shared" ref="J122" si="385">I122-J120+J121</f>
        <v>42</v>
      </c>
      <c r="K122" s="91">
        <f t="shared" ref="K122" si="386">J122-K120+K121</f>
        <v>45</v>
      </c>
      <c r="L122" s="91">
        <f t="shared" ref="L122" si="387">K122-L120+L121</f>
        <v>44</v>
      </c>
      <c r="M122" s="91">
        <f t="shared" ref="M122" si="388">L122-M120+M121</f>
        <v>41</v>
      </c>
      <c r="N122" s="91">
        <f t="shared" ref="N122" si="389">M122-N120+N121</f>
        <v>43</v>
      </c>
      <c r="O122" s="91">
        <f t="shared" ref="O122" si="390">N122-O120+O121</f>
        <v>40</v>
      </c>
      <c r="P122" s="91">
        <f t="shared" ref="P122" si="391">O122-P120+P121</f>
        <v>39</v>
      </c>
      <c r="Q122" s="91">
        <f t="shared" ref="Q122" si="392">P122-Q120+Q121</f>
        <v>37</v>
      </c>
      <c r="R122" s="91">
        <f t="shared" ref="R122" si="393">Q122-R120+R121</f>
        <v>36</v>
      </c>
      <c r="S122" s="91">
        <f t="shared" ref="S122" si="394">R122-S120+S121</f>
        <v>20</v>
      </c>
      <c r="T122" s="92">
        <f t="shared" ref="T122" si="395">S122-T120+T121</f>
        <v>18</v>
      </c>
      <c r="U122" s="93">
        <f t="shared" ref="U122" si="396">T122-U120+U121</f>
        <v>16</v>
      </c>
      <c r="V122" s="94" t="s">
        <v>70</v>
      </c>
      <c r="W122" s="95">
        <f>U122-W120+W121</f>
        <v>9</v>
      </c>
      <c r="X122" s="95">
        <f t="shared" ref="X122" si="397">W122-X120+X121</f>
        <v>8</v>
      </c>
      <c r="Y122" s="96">
        <f t="shared" ref="Y122" si="398">X122-Y120+Y121</f>
        <v>6</v>
      </c>
      <c r="Z122" s="97">
        <f t="shared" ref="Z122" si="399">Y122-Z120+Z121</f>
        <v>6</v>
      </c>
      <c r="AA122" s="97">
        <f t="shared" ref="AA122" si="400">Z122-AA120+AA121</f>
        <v>1</v>
      </c>
      <c r="AB122" s="98">
        <f>AA122-AB120</f>
        <v>0</v>
      </c>
      <c r="AC122" s="24"/>
      <c r="AD122" s="167">
        <f>MAX(C122:AB122)</f>
        <v>45</v>
      </c>
      <c r="AE122" s="167">
        <f>U122+SUM(W121:AA121)</f>
        <v>16</v>
      </c>
      <c r="AF122" s="41"/>
      <c r="AG122" s="41"/>
    </row>
    <row r="123" spans="1:33" ht="15.6" customHeight="1" x14ac:dyDescent="0.2">
      <c r="A123" s="174"/>
      <c r="B123" s="20" t="s">
        <v>9</v>
      </c>
      <c r="C123" s="147"/>
      <c r="D123" s="148"/>
      <c r="E123" s="148"/>
      <c r="F123" s="148"/>
      <c r="G123" s="148"/>
      <c r="H123" s="148"/>
      <c r="I123" s="99">
        <v>16.02</v>
      </c>
      <c r="J123" s="148"/>
      <c r="K123" s="148"/>
      <c r="L123" s="148"/>
      <c r="M123" s="148"/>
      <c r="N123" s="148"/>
      <c r="O123" s="99">
        <v>16.14</v>
      </c>
      <c r="P123" s="148"/>
      <c r="Q123" s="148"/>
      <c r="R123" s="99">
        <v>16.22</v>
      </c>
      <c r="S123" s="148"/>
      <c r="T123" s="148"/>
      <c r="U123" s="149"/>
      <c r="V123" s="150" t="s">
        <v>70</v>
      </c>
      <c r="W123" s="149"/>
      <c r="X123" s="100">
        <v>16.32</v>
      </c>
      <c r="Y123" s="149"/>
      <c r="Z123" s="148"/>
      <c r="AA123" s="148"/>
      <c r="AB123" s="151">
        <v>16.37</v>
      </c>
      <c r="AC123" s="25">
        <f>37+15</f>
        <v>52</v>
      </c>
      <c r="AD123" s="166"/>
      <c r="AE123" s="166"/>
      <c r="AF123" s="41"/>
      <c r="AG123" s="41"/>
    </row>
    <row r="124" spans="1:33" ht="15.6" customHeight="1" x14ac:dyDescent="0.2">
      <c r="A124" s="175"/>
      <c r="B124" s="21" t="s">
        <v>10</v>
      </c>
      <c r="C124" s="152">
        <v>15.45</v>
      </c>
      <c r="D124" s="153"/>
      <c r="E124" s="153"/>
      <c r="F124" s="153"/>
      <c r="G124" s="153"/>
      <c r="H124" s="153"/>
      <c r="I124" s="101">
        <f>I123</f>
        <v>16.02</v>
      </c>
      <c r="J124" s="153"/>
      <c r="K124" s="153"/>
      <c r="L124" s="153"/>
      <c r="M124" s="153"/>
      <c r="N124" s="153"/>
      <c r="O124" s="101">
        <f>O123</f>
        <v>16.14</v>
      </c>
      <c r="P124" s="153"/>
      <c r="Q124" s="153"/>
      <c r="R124" s="101">
        <v>16.23</v>
      </c>
      <c r="S124" s="153"/>
      <c r="T124" s="153"/>
      <c r="U124" s="153"/>
      <c r="V124" s="154"/>
      <c r="W124" s="153"/>
      <c r="X124" s="102">
        <v>16.329999999999998</v>
      </c>
      <c r="Y124" s="153"/>
      <c r="Z124" s="153"/>
      <c r="AA124" s="153"/>
      <c r="AB124" s="155"/>
      <c r="AC124" s="24"/>
      <c r="AD124" s="168"/>
      <c r="AE124" s="168"/>
      <c r="AF124" s="41"/>
      <c r="AG124" s="41"/>
    </row>
    <row r="125" spans="1:33" ht="15.6" customHeight="1" thickBot="1" x14ac:dyDescent="0.25">
      <c r="A125" s="146">
        <v>523</v>
      </c>
      <c r="B125" s="43" t="s">
        <v>11</v>
      </c>
      <c r="C125" s="103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5"/>
      <c r="AC125" s="44"/>
      <c r="AD125" s="169"/>
      <c r="AE125" s="169"/>
      <c r="AF125" s="41"/>
      <c r="AG125" s="41"/>
    </row>
    <row r="126" spans="1:33" ht="15.6" customHeight="1" x14ac:dyDescent="0.2">
      <c r="A126" s="144"/>
      <c r="B126" s="18" t="s">
        <v>5</v>
      </c>
      <c r="C126" s="73"/>
      <c r="D126" s="74">
        <v>0</v>
      </c>
      <c r="E126" s="74">
        <v>0</v>
      </c>
      <c r="F126" s="74">
        <v>1</v>
      </c>
      <c r="G126" s="74">
        <v>0</v>
      </c>
      <c r="H126" s="74">
        <v>4</v>
      </c>
      <c r="I126" s="74">
        <v>2</v>
      </c>
      <c r="J126" s="74">
        <v>4</v>
      </c>
      <c r="K126" s="74">
        <v>0</v>
      </c>
      <c r="L126" s="74">
        <v>3</v>
      </c>
      <c r="M126" s="74">
        <v>5</v>
      </c>
      <c r="N126" s="74">
        <v>8</v>
      </c>
      <c r="O126" s="74">
        <v>1</v>
      </c>
      <c r="P126" s="74">
        <v>3</v>
      </c>
      <c r="Q126" s="74">
        <v>2</v>
      </c>
      <c r="R126" s="74">
        <v>2</v>
      </c>
      <c r="S126" s="74">
        <v>3</v>
      </c>
      <c r="T126" s="75">
        <v>4</v>
      </c>
      <c r="U126" s="76">
        <v>4</v>
      </c>
      <c r="V126" s="77" t="s">
        <v>70</v>
      </c>
      <c r="W126" s="78">
        <v>2</v>
      </c>
      <c r="X126" s="78">
        <v>8</v>
      </c>
      <c r="Y126" s="79">
        <v>0</v>
      </c>
      <c r="Z126" s="80">
        <v>1</v>
      </c>
      <c r="AA126" s="80">
        <v>2</v>
      </c>
      <c r="AB126" s="81">
        <v>2</v>
      </c>
      <c r="AC126" s="22" t="s">
        <v>6</v>
      </c>
      <c r="AD126" s="165"/>
      <c r="AE126" s="165"/>
      <c r="AF126" s="41"/>
      <c r="AG126" s="41"/>
    </row>
    <row r="127" spans="1:33" ht="15.6" customHeight="1" x14ac:dyDescent="0.2">
      <c r="A127" s="145">
        <v>16.399999999999999</v>
      </c>
      <c r="B127" s="20" t="s">
        <v>7</v>
      </c>
      <c r="C127" s="82">
        <v>0</v>
      </c>
      <c r="D127" s="83">
        <v>9</v>
      </c>
      <c r="E127" s="83">
        <v>6</v>
      </c>
      <c r="F127" s="83">
        <v>2</v>
      </c>
      <c r="G127" s="83">
        <v>1</v>
      </c>
      <c r="H127" s="83">
        <v>5</v>
      </c>
      <c r="I127" s="83">
        <v>11</v>
      </c>
      <c r="J127" s="83">
        <v>12</v>
      </c>
      <c r="K127" s="83">
        <v>3</v>
      </c>
      <c r="L127" s="83">
        <v>1</v>
      </c>
      <c r="M127" s="83">
        <v>3</v>
      </c>
      <c r="N127" s="83">
        <v>6</v>
      </c>
      <c r="O127" s="83">
        <v>2</v>
      </c>
      <c r="P127" s="83">
        <v>0</v>
      </c>
      <c r="Q127" s="83">
        <v>0</v>
      </c>
      <c r="R127" s="83">
        <v>0</v>
      </c>
      <c r="S127" s="83">
        <v>0</v>
      </c>
      <c r="T127" s="84">
        <v>0</v>
      </c>
      <c r="U127" s="85">
        <v>0</v>
      </c>
      <c r="V127" s="154"/>
      <c r="W127" s="87">
        <v>0</v>
      </c>
      <c r="X127" s="87">
        <v>0</v>
      </c>
      <c r="Y127" s="88">
        <v>0</v>
      </c>
      <c r="Z127" s="89">
        <v>0</v>
      </c>
      <c r="AA127" s="89">
        <v>0</v>
      </c>
      <c r="AB127" s="90"/>
      <c r="AC127" s="23">
        <f>SUM(C127:AA127)</f>
        <v>61</v>
      </c>
      <c r="AD127" s="166"/>
      <c r="AE127" s="166"/>
      <c r="AF127" s="41"/>
      <c r="AG127" s="41"/>
    </row>
    <row r="128" spans="1:33" ht="15.6" customHeight="1" x14ac:dyDescent="0.2">
      <c r="A128" s="173" t="s">
        <v>54</v>
      </c>
      <c r="B128" s="20" t="s">
        <v>8</v>
      </c>
      <c r="C128" s="82">
        <f>C127</f>
        <v>0</v>
      </c>
      <c r="D128" s="91">
        <f t="shared" ref="D128" si="401">C128-D126+D127</f>
        <v>9</v>
      </c>
      <c r="E128" s="91">
        <f t="shared" ref="E128" si="402">D128-E126+E127</f>
        <v>15</v>
      </c>
      <c r="F128" s="91">
        <f t="shared" ref="F128" si="403">E128-F126+F127</f>
        <v>16</v>
      </c>
      <c r="G128" s="91">
        <f t="shared" ref="G128" si="404">F128-G126+G127</f>
        <v>17</v>
      </c>
      <c r="H128" s="91">
        <f t="shared" ref="H128" si="405">G128-H126+H127</f>
        <v>18</v>
      </c>
      <c r="I128" s="91">
        <f t="shared" ref="I128" si="406">H128-I126+I127</f>
        <v>27</v>
      </c>
      <c r="J128" s="91">
        <f t="shared" ref="J128" si="407">I128-J126+J127</f>
        <v>35</v>
      </c>
      <c r="K128" s="91">
        <f t="shared" ref="K128" si="408">J128-K126+K127</f>
        <v>38</v>
      </c>
      <c r="L128" s="91">
        <f t="shared" ref="L128" si="409">K128-L126+L127</f>
        <v>36</v>
      </c>
      <c r="M128" s="91">
        <f t="shared" ref="M128" si="410">L128-M126+M127</f>
        <v>34</v>
      </c>
      <c r="N128" s="91">
        <f t="shared" ref="N128" si="411">M128-N126+N127</f>
        <v>32</v>
      </c>
      <c r="O128" s="91">
        <f t="shared" ref="O128" si="412">N128-O126+O127</f>
        <v>33</v>
      </c>
      <c r="P128" s="91">
        <f t="shared" ref="P128" si="413">O128-P126+P127</f>
        <v>30</v>
      </c>
      <c r="Q128" s="91">
        <f t="shared" ref="Q128" si="414">P128-Q126+Q127</f>
        <v>28</v>
      </c>
      <c r="R128" s="91">
        <f t="shared" ref="R128" si="415">Q128-R126+R127</f>
        <v>26</v>
      </c>
      <c r="S128" s="91">
        <f t="shared" ref="S128" si="416">R128-S126+S127</f>
        <v>23</v>
      </c>
      <c r="T128" s="92">
        <f t="shared" ref="T128" si="417">S128-T126+T127</f>
        <v>19</v>
      </c>
      <c r="U128" s="93">
        <f t="shared" ref="U128" si="418">T128-U126+U127</f>
        <v>15</v>
      </c>
      <c r="V128" s="94" t="s">
        <v>70</v>
      </c>
      <c r="W128" s="95">
        <f>U128-W126+W127</f>
        <v>13</v>
      </c>
      <c r="X128" s="95">
        <f t="shared" ref="X128" si="419">W128-X126+X127</f>
        <v>5</v>
      </c>
      <c r="Y128" s="96">
        <f t="shared" ref="Y128" si="420">X128-Y126+Y127</f>
        <v>5</v>
      </c>
      <c r="Z128" s="97">
        <f t="shared" ref="Z128" si="421">Y128-Z126+Z127</f>
        <v>4</v>
      </c>
      <c r="AA128" s="97">
        <f t="shared" ref="AA128" si="422">Z128-AA126+AA127</f>
        <v>2</v>
      </c>
      <c r="AB128" s="98">
        <f>AA128-AB126</f>
        <v>0</v>
      </c>
      <c r="AC128" s="24"/>
      <c r="AD128" s="167">
        <f>MAX(C128:AB128)</f>
        <v>38</v>
      </c>
      <c r="AE128" s="167">
        <f>U128+SUM(W127:AA127)</f>
        <v>15</v>
      </c>
      <c r="AF128" s="41"/>
      <c r="AG128" s="41"/>
    </row>
    <row r="129" spans="1:33" ht="15.6" customHeight="1" x14ac:dyDescent="0.2">
      <c r="A129" s="174"/>
      <c r="B129" s="20" t="s">
        <v>9</v>
      </c>
      <c r="C129" s="147"/>
      <c r="D129" s="148"/>
      <c r="E129" s="148"/>
      <c r="F129" s="148"/>
      <c r="G129" s="148"/>
      <c r="H129" s="148"/>
      <c r="I129" s="99">
        <v>16.54</v>
      </c>
      <c r="J129" s="148"/>
      <c r="K129" s="148"/>
      <c r="L129" s="148"/>
      <c r="M129" s="148"/>
      <c r="N129" s="148"/>
      <c r="O129" s="99">
        <v>17.059999999999999</v>
      </c>
      <c r="P129" s="148"/>
      <c r="Q129" s="148"/>
      <c r="R129" s="99">
        <v>17.12</v>
      </c>
      <c r="S129" s="148"/>
      <c r="T129" s="148"/>
      <c r="U129" s="149"/>
      <c r="V129" s="150" t="s">
        <v>70</v>
      </c>
      <c r="W129" s="149"/>
      <c r="X129" s="100">
        <v>17.100000000000001</v>
      </c>
      <c r="Y129" s="149"/>
      <c r="Z129" s="148"/>
      <c r="AA129" s="148"/>
      <c r="AB129" s="151">
        <v>17.28</v>
      </c>
      <c r="AC129" s="25">
        <f>20+28</f>
        <v>48</v>
      </c>
      <c r="AD129" s="166"/>
      <c r="AE129" s="166"/>
      <c r="AF129" s="41"/>
      <c r="AG129" s="41"/>
    </row>
    <row r="130" spans="1:33" ht="15.6" customHeight="1" x14ac:dyDescent="0.2">
      <c r="A130" s="175"/>
      <c r="B130" s="21" t="s">
        <v>10</v>
      </c>
      <c r="C130" s="152">
        <v>16.399999999999999</v>
      </c>
      <c r="D130" s="153"/>
      <c r="E130" s="153"/>
      <c r="F130" s="153"/>
      <c r="G130" s="153"/>
      <c r="H130" s="153"/>
      <c r="I130" s="101">
        <f>I129</f>
        <v>16.54</v>
      </c>
      <c r="J130" s="153"/>
      <c r="K130" s="153"/>
      <c r="L130" s="153"/>
      <c r="M130" s="153"/>
      <c r="N130" s="153"/>
      <c r="O130" s="101">
        <f>O129</f>
        <v>17.059999999999999</v>
      </c>
      <c r="P130" s="153"/>
      <c r="Q130" s="153"/>
      <c r="R130" s="101">
        <v>17.13</v>
      </c>
      <c r="S130" s="153"/>
      <c r="T130" s="153"/>
      <c r="U130" s="153"/>
      <c r="V130" s="154"/>
      <c r="W130" s="153"/>
      <c r="X130" s="102">
        <f>X129</f>
        <v>17.100000000000001</v>
      </c>
      <c r="Y130" s="153"/>
      <c r="Z130" s="153"/>
      <c r="AA130" s="153"/>
      <c r="AB130" s="155"/>
      <c r="AC130" s="24"/>
      <c r="AD130" s="168"/>
      <c r="AE130" s="168"/>
      <c r="AF130" s="41"/>
      <c r="AG130" s="41"/>
    </row>
    <row r="131" spans="1:33" ht="15.6" customHeight="1" thickBot="1" x14ac:dyDescent="0.25">
      <c r="A131" s="146">
        <v>526</v>
      </c>
      <c r="B131" s="43" t="s">
        <v>11</v>
      </c>
      <c r="C131" s="103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5"/>
      <c r="AC131" s="44"/>
      <c r="AD131" s="169"/>
      <c r="AE131" s="169"/>
      <c r="AF131" s="41"/>
      <c r="AG131" s="41"/>
    </row>
    <row r="132" spans="1:33" ht="15.6" customHeight="1" x14ac:dyDescent="0.2">
      <c r="A132" s="144"/>
      <c r="B132" s="18" t="s">
        <v>5</v>
      </c>
      <c r="C132" s="73"/>
      <c r="D132" s="74">
        <v>0</v>
      </c>
      <c r="E132" s="74">
        <v>0</v>
      </c>
      <c r="F132" s="74">
        <v>1</v>
      </c>
      <c r="G132" s="74">
        <v>0</v>
      </c>
      <c r="H132" s="74">
        <v>1</v>
      </c>
      <c r="I132" s="74">
        <v>3</v>
      </c>
      <c r="J132" s="74">
        <v>4</v>
      </c>
      <c r="K132" s="74">
        <v>1</v>
      </c>
      <c r="L132" s="74">
        <v>5</v>
      </c>
      <c r="M132" s="74">
        <v>9</v>
      </c>
      <c r="N132" s="74">
        <v>13</v>
      </c>
      <c r="O132" s="74">
        <v>2</v>
      </c>
      <c r="P132" s="74">
        <v>1</v>
      </c>
      <c r="Q132" s="74">
        <v>6</v>
      </c>
      <c r="R132" s="74">
        <v>1</v>
      </c>
      <c r="S132" s="74">
        <v>5</v>
      </c>
      <c r="T132" s="75">
        <v>2</v>
      </c>
      <c r="U132" s="76">
        <v>1</v>
      </c>
      <c r="V132" s="77">
        <v>4</v>
      </c>
      <c r="W132" s="78" t="s">
        <v>70</v>
      </c>
      <c r="X132" s="78" t="s">
        <v>70</v>
      </c>
      <c r="Y132" s="79" t="s">
        <v>70</v>
      </c>
      <c r="Z132" s="80" t="s">
        <v>70</v>
      </c>
      <c r="AA132" s="80" t="s">
        <v>70</v>
      </c>
      <c r="AB132" s="81" t="s">
        <v>70</v>
      </c>
      <c r="AC132" s="22" t="s">
        <v>6</v>
      </c>
      <c r="AD132" s="165"/>
      <c r="AE132" s="165"/>
      <c r="AF132" s="41"/>
      <c r="AG132" s="41"/>
    </row>
    <row r="133" spans="1:33" ht="15.6" customHeight="1" x14ac:dyDescent="0.2">
      <c r="A133" s="145">
        <v>16.55</v>
      </c>
      <c r="B133" s="20" t="s">
        <v>7</v>
      </c>
      <c r="C133" s="82">
        <v>2</v>
      </c>
      <c r="D133" s="83">
        <v>5</v>
      </c>
      <c r="E133" s="83">
        <v>3</v>
      </c>
      <c r="F133" s="83">
        <v>1</v>
      </c>
      <c r="G133" s="83">
        <v>1</v>
      </c>
      <c r="H133" s="83">
        <v>8</v>
      </c>
      <c r="I133" s="83">
        <v>20</v>
      </c>
      <c r="J133" s="83">
        <v>8</v>
      </c>
      <c r="K133" s="83">
        <v>2</v>
      </c>
      <c r="L133" s="83">
        <v>1</v>
      </c>
      <c r="M133" s="83">
        <v>1</v>
      </c>
      <c r="N133" s="83">
        <v>5</v>
      </c>
      <c r="O133" s="83">
        <v>0</v>
      </c>
      <c r="P133" s="83">
        <v>0</v>
      </c>
      <c r="Q133" s="83">
        <v>2</v>
      </c>
      <c r="R133" s="83">
        <v>0</v>
      </c>
      <c r="S133" s="83">
        <v>0</v>
      </c>
      <c r="T133" s="84">
        <v>0</v>
      </c>
      <c r="U133" s="85">
        <v>0</v>
      </c>
      <c r="V133" s="154"/>
      <c r="W133" s="87" t="s">
        <v>70</v>
      </c>
      <c r="X133" s="87" t="s">
        <v>70</v>
      </c>
      <c r="Y133" s="88" t="s">
        <v>70</v>
      </c>
      <c r="Z133" s="89" t="s">
        <v>70</v>
      </c>
      <c r="AA133" s="89" t="s">
        <v>70</v>
      </c>
      <c r="AB133" s="90"/>
      <c r="AC133" s="23">
        <f>SUM(C133:AA133)</f>
        <v>59</v>
      </c>
      <c r="AD133" s="166"/>
      <c r="AE133" s="166"/>
      <c r="AF133" s="41"/>
      <c r="AG133" s="41"/>
    </row>
    <row r="134" spans="1:33" ht="15.6" customHeight="1" x14ac:dyDescent="0.2">
      <c r="A134" s="173" t="s">
        <v>54</v>
      </c>
      <c r="B134" s="20" t="s">
        <v>8</v>
      </c>
      <c r="C134" s="82">
        <f>C133</f>
        <v>2</v>
      </c>
      <c r="D134" s="91">
        <f t="shared" ref="D134" si="423">C134-D132+D133</f>
        <v>7</v>
      </c>
      <c r="E134" s="91">
        <f t="shared" ref="E134" si="424">D134-E132+E133</f>
        <v>10</v>
      </c>
      <c r="F134" s="91">
        <f t="shared" ref="F134" si="425">E134-F132+F133</f>
        <v>10</v>
      </c>
      <c r="G134" s="91">
        <f t="shared" ref="G134" si="426">F134-G132+G133</f>
        <v>11</v>
      </c>
      <c r="H134" s="91">
        <f t="shared" ref="H134" si="427">G134-H132+H133</f>
        <v>18</v>
      </c>
      <c r="I134" s="91">
        <f t="shared" ref="I134" si="428">H134-I132+I133</f>
        <v>35</v>
      </c>
      <c r="J134" s="91">
        <f t="shared" ref="J134" si="429">I134-J132+J133</f>
        <v>39</v>
      </c>
      <c r="K134" s="91">
        <f t="shared" ref="K134" si="430">J134-K132+K133</f>
        <v>40</v>
      </c>
      <c r="L134" s="91">
        <f t="shared" ref="L134" si="431">K134-L132+L133</f>
        <v>36</v>
      </c>
      <c r="M134" s="91">
        <f t="shared" ref="M134" si="432">L134-M132+M133</f>
        <v>28</v>
      </c>
      <c r="N134" s="91">
        <f t="shared" ref="N134" si="433">M134-N132+N133</f>
        <v>20</v>
      </c>
      <c r="O134" s="91">
        <f t="shared" ref="O134" si="434">N134-O132+O133</f>
        <v>18</v>
      </c>
      <c r="P134" s="91">
        <f t="shared" ref="P134" si="435">O134-P132+P133</f>
        <v>17</v>
      </c>
      <c r="Q134" s="91">
        <f t="shared" ref="Q134" si="436">P134-Q132+Q133</f>
        <v>13</v>
      </c>
      <c r="R134" s="91">
        <f t="shared" ref="R134" si="437">Q134-R132+R133</f>
        <v>12</v>
      </c>
      <c r="S134" s="91">
        <f t="shared" ref="S134" si="438">R134-S132+S133</f>
        <v>7</v>
      </c>
      <c r="T134" s="92">
        <f t="shared" ref="T134" si="439">S134-T132+T133</f>
        <v>5</v>
      </c>
      <c r="U134" s="93">
        <f t="shared" ref="U134" si="440">T134-U132+U133</f>
        <v>4</v>
      </c>
      <c r="V134" s="94">
        <f t="shared" ref="V134" si="441">U134-V132+V133</f>
        <v>0</v>
      </c>
      <c r="W134" s="95" t="s">
        <v>70</v>
      </c>
      <c r="X134" s="95" t="s">
        <v>70</v>
      </c>
      <c r="Y134" s="96" t="s">
        <v>70</v>
      </c>
      <c r="Z134" s="97" t="s">
        <v>70</v>
      </c>
      <c r="AA134" s="97" t="s">
        <v>70</v>
      </c>
      <c r="AB134" s="98" t="s">
        <v>70</v>
      </c>
      <c r="AC134" s="24"/>
      <c r="AD134" s="167">
        <f>MAX(C134:AB134)</f>
        <v>40</v>
      </c>
      <c r="AE134" s="167">
        <f>V134+SUM(W133:AA133)</f>
        <v>0</v>
      </c>
      <c r="AF134" s="41"/>
      <c r="AG134" s="41"/>
    </row>
    <row r="135" spans="1:33" ht="15.6" customHeight="1" x14ac:dyDescent="0.2">
      <c r="A135" s="174"/>
      <c r="B135" s="20" t="s">
        <v>9</v>
      </c>
      <c r="C135" s="147"/>
      <c r="D135" s="148"/>
      <c r="E135" s="148"/>
      <c r="F135" s="148"/>
      <c r="G135" s="148"/>
      <c r="H135" s="148"/>
      <c r="I135" s="99">
        <v>17.07</v>
      </c>
      <c r="J135" s="148"/>
      <c r="K135" s="148"/>
      <c r="L135" s="148"/>
      <c r="M135" s="148"/>
      <c r="N135" s="148"/>
      <c r="O135" s="99">
        <v>17.16</v>
      </c>
      <c r="P135" s="148"/>
      <c r="Q135" s="148"/>
      <c r="R135" s="99">
        <v>17.23</v>
      </c>
      <c r="S135" s="148"/>
      <c r="T135" s="148"/>
      <c r="U135" s="149"/>
      <c r="V135" s="150">
        <v>17.28</v>
      </c>
      <c r="W135" s="149"/>
      <c r="X135" s="100" t="s">
        <v>70</v>
      </c>
      <c r="Y135" s="149"/>
      <c r="Z135" s="148"/>
      <c r="AA135" s="148"/>
      <c r="AB135" s="151" t="s">
        <v>70</v>
      </c>
      <c r="AC135" s="25">
        <f>5+28</f>
        <v>33</v>
      </c>
      <c r="AD135" s="166"/>
      <c r="AE135" s="166"/>
      <c r="AF135" s="41"/>
      <c r="AG135" s="41"/>
    </row>
    <row r="136" spans="1:33" ht="15.6" customHeight="1" x14ac:dyDescent="0.2">
      <c r="A136" s="175"/>
      <c r="B136" s="21" t="s">
        <v>10</v>
      </c>
      <c r="C136" s="152">
        <v>16.55</v>
      </c>
      <c r="D136" s="153"/>
      <c r="E136" s="153"/>
      <c r="F136" s="153"/>
      <c r="G136" s="153"/>
      <c r="H136" s="153"/>
      <c r="I136" s="101">
        <f>I135</f>
        <v>17.07</v>
      </c>
      <c r="J136" s="153"/>
      <c r="K136" s="153"/>
      <c r="L136" s="153"/>
      <c r="M136" s="153"/>
      <c r="N136" s="153"/>
      <c r="O136" s="101">
        <v>17.170000000000002</v>
      </c>
      <c r="P136" s="153"/>
      <c r="Q136" s="153"/>
      <c r="R136" s="101">
        <f>R135</f>
        <v>17.23</v>
      </c>
      <c r="S136" s="153"/>
      <c r="T136" s="153"/>
      <c r="U136" s="153"/>
      <c r="V136" s="154"/>
      <c r="W136" s="153"/>
      <c r="X136" s="102" t="s">
        <v>70</v>
      </c>
      <c r="Y136" s="153"/>
      <c r="Z136" s="153"/>
      <c r="AA136" s="153"/>
      <c r="AB136" s="155"/>
      <c r="AC136" s="24"/>
      <c r="AD136" s="168"/>
      <c r="AE136" s="168"/>
      <c r="AF136" s="41"/>
      <c r="AG136" s="41"/>
    </row>
    <row r="137" spans="1:33" ht="15.6" customHeight="1" thickBot="1" x14ac:dyDescent="0.25">
      <c r="A137" s="146">
        <v>518</v>
      </c>
      <c r="B137" s="43" t="s">
        <v>11</v>
      </c>
      <c r="C137" s="103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5"/>
      <c r="AC137" s="44"/>
      <c r="AD137" s="169"/>
      <c r="AE137" s="169"/>
      <c r="AF137" s="41"/>
      <c r="AG137" s="41"/>
    </row>
    <row r="138" spans="1:33" ht="15.6" customHeight="1" x14ac:dyDescent="0.2">
      <c r="A138" s="144"/>
      <c r="B138" s="18" t="s">
        <v>5</v>
      </c>
      <c r="C138" s="73"/>
      <c r="D138" s="74">
        <v>0</v>
      </c>
      <c r="E138" s="74">
        <v>1</v>
      </c>
      <c r="F138" s="74">
        <v>1</v>
      </c>
      <c r="G138" s="74">
        <v>0</v>
      </c>
      <c r="H138" s="74">
        <v>2</v>
      </c>
      <c r="I138" s="74">
        <v>4</v>
      </c>
      <c r="J138" s="74">
        <v>3</v>
      </c>
      <c r="K138" s="74">
        <v>2</v>
      </c>
      <c r="L138" s="74">
        <v>1</v>
      </c>
      <c r="M138" s="74">
        <v>5</v>
      </c>
      <c r="N138" s="74">
        <v>7</v>
      </c>
      <c r="O138" s="74">
        <v>1</v>
      </c>
      <c r="P138" s="74">
        <v>0</v>
      </c>
      <c r="Q138" s="74">
        <v>4</v>
      </c>
      <c r="R138" s="74">
        <v>1</v>
      </c>
      <c r="S138" s="74">
        <v>1</v>
      </c>
      <c r="T138" s="75">
        <v>0</v>
      </c>
      <c r="U138" s="76">
        <v>2</v>
      </c>
      <c r="V138" s="77">
        <v>1</v>
      </c>
      <c r="W138" s="78" t="s">
        <v>70</v>
      </c>
      <c r="X138" s="78" t="s">
        <v>70</v>
      </c>
      <c r="Y138" s="79" t="s">
        <v>70</v>
      </c>
      <c r="Z138" s="80" t="s">
        <v>70</v>
      </c>
      <c r="AA138" s="80" t="s">
        <v>70</v>
      </c>
      <c r="AB138" s="81" t="s">
        <v>70</v>
      </c>
      <c r="AC138" s="22" t="s">
        <v>6</v>
      </c>
      <c r="AD138" s="165"/>
      <c r="AE138" s="165"/>
      <c r="AF138" s="41"/>
      <c r="AG138" s="41"/>
    </row>
    <row r="139" spans="1:33" ht="15.6" customHeight="1" x14ac:dyDescent="0.2">
      <c r="A139" s="145">
        <v>17.2</v>
      </c>
      <c r="B139" s="20" t="s">
        <v>7</v>
      </c>
      <c r="C139" s="82">
        <v>1</v>
      </c>
      <c r="D139" s="83">
        <v>5</v>
      </c>
      <c r="E139" s="83">
        <v>2</v>
      </c>
      <c r="F139" s="83">
        <v>3</v>
      </c>
      <c r="G139" s="83">
        <v>0</v>
      </c>
      <c r="H139" s="83">
        <v>3</v>
      </c>
      <c r="I139" s="83">
        <v>12</v>
      </c>
      <c r="J139" s="83">
        <v>4</v>
      </c>
      <c r="K139" s="83">
        <v>1</v>
      </c>
      <c r="L139" s="83">
        <v>0</v>
      </c>
      <c r="M139" s="83">
        <v>2</v>
      </c>
      <c r="N139" s="83">
        <v>3</v>
      </c>
      <c r="O139" s="83">
        <v>0</v>
      </c>
      <c r="P139" s="83">
        <v>0</v>
      </c>
      <c r="Q139" s="83">
        <v>0</v>
      </c>
      <c r="R139" s="83">
        <v>0</v>
      </c>
      <c r="S139" s="83">
        <v>0</v>
      </c>
      <c r="T139" s="84">
        <v>0</v>
      </c>
      <c r="U139" s="85">
        <v>0</v>
      </c>
      <c r="V139" s="154"/>
      <c r="W139" s="87" t="s">
        <v>70</v>
      </c>
      <c r="X139" s="87" t="s">
        <v>70</v>
      </c>
      <c r="Y139" s="88" t="s">
        <v>70</v>
      </c>
      <c r="Z139" s="89" t="s">
        <v>70</v>
      </c>
      <c r="AA139" s="89" t="s">
        <v>70</v>
      </c>
      <c r="AB139" s="90"/>
      <c r="AC139" s="23">
        <f>SUM(C139:AA139)</f>
        <v>36</v>
      </c>
      <c r="AD139" s="166"/>
      <c r="AE139" s="166"/>
      <c r="AF139" s="41"/>
      <c r="AG139" s="41"/>
    </row>
    <row r="140" spans="1:33" ht="15.6" customHeight="1" x14ac:dyDescent="0.2">
      <c r="A140" s="173" t="s">
        <v>54</v>
      </c>
      <c r="B140" s="20" t="s">
        <v>8</v>
      </c>
      <c r="C140" s="82">
        <f>C139</f>
        <v>1</v>
      </c>
      <c r="D140" s="91">
        <f t="shared" ref="D140" si="442">C140-D138+D139</f>
        <v>6</v>
      </c>
      <c r="E140" s="91">
        <f t="shared" ref="E140" si="443">D140-E138+E139</f>
        <v>7</v>
      </c>
      <c r="F140" s="91">
        <f t="shared" ref="F140" si="444">E140-F138+F139</f>
        <v>9</v>
      </c>
      <c r="G140" s="91">
        <f t="shared" ref="G140" si="445">F140-G138+G139</f>
        <v>9</v>
      </c>
      <c r="H140" s="91">
        <f t="shared" ref="H140" si="446">G140-H138+H139</f>
        <v>10</v>
      </c>
      <c r="I140" s="91">
        <f t="shared" ref="I140" si="447">H140-I138+I139</f>
        <v>18</v>
      </c>
      <c r="J140" s="91">
        <f t="shared" ref="J140" si="448">I140-J138+J139</f>
        <v>19</v>
      </c>
      <c r="K140" s="91">
        <f t="shared" ref="K140" si="449">J140-K138+K139</f>
        <v>18</v>
      </c>
      <c r="L140" s="91">
        <f t="shared" ref="L140" si="450">K140-L138+L139</f>
        <v>17</v>
      </c>
      <c r="M140" s="91">
        <f t="shared" ref="M140" si="451">L140-M138+M139</f>
        <v>14</v>
      </c>
      <c r="N140" s="91">
        <f t="shared" ref="N140" si="452">M140-N138+N139</f>
        <v>10</v>
      </c>
      <c r="O140" s="91">
        <f t="shared" ref="O140" si="453">N140-O138+O139</f>
        <v>9</v>
      </c>
      <c r="P140" s="91">
        <f t="shared" ref="P140" si="454">O140-P138+P139</f>
        <v>9</v>
      </c>
      <c r="Q140" s="91">
        <f t="shared" ref="Q140" si="455">P140-Q138+Q139</f>
        <v>5</v>
      </c>
      <c r="R140" s="91">
        <f t="shared" ref="R140" si="456">Q140-R138+R139</f>
        <v>4</v>
      </c>
      <c r="S140" s="91">
        <f t="shared" ref="S140" si="457">R140-S138+S139</f>
        <v>3</v>
      </c>
      <c r="T140" s="92">
        <f t="shared" ref="T140" si="458">S140-T138+T139</f>
        <v>3</v>
      </c>
      <c r="U140" s="93">
        <f t="shared" ref="U140" si="459">T140-U138+U139</f>
        <v>1</v>
      </c>
      <c r="V140" s="94">
        <f t="shared" ref="V140" si="460">U140-V138+V139</f>
        <v>0</v>
      </c>
      <c r="W140" s="95" t="s">
        <v>70</v>
      </c>
      <c r="X140" s="95" t="s">
        <v>70</v>
      </c>
      <c r="Y140" s="96" t="s">
        <v>70</v>
      </c>
      <c r="Z140" s="97" t="s">
        <v>70</v>
      </c>
      <c r="AA140" s="97" t="s">
        <v>70</v>
      </c>
      <c r="AB140" s="98" t="s">
        <v>70</v>
      </c>
      <c r="AC140" s="24"/>
      <c r="AD140" s="167">
        <f>MAX(C140:AB140)</f>
        <v>19</v>
      </c>
      <c r="AE140" s="167">
        <f>V140+SUM(W139:AA139)</f>
        <v>0</v>
      </c>
      <c r="AF140" s="41"/>
      <c r="AG140" s="41"/>
    </row>
    <row r="141" spans="1:33" ht="15.6" customHeight="1" x14ac:dyDescent="0.2">
      <c r="A141" s="174"/>
      <c r="B141" s="20" t="s">
        <v>9</v>
      </c>
      <c r="C141" s="147"/>
      <c r="D141" s="148"/>
      <c r="E141" s="148"/>
      <c r="F141" s="148"/>
      <c r="G141" s="148"/>
      <c r="H141" s="148"/>
      <c r="I141" s="99">
        <v>17.32</v>
      </c>
      <c r="J141" s="148"/>
      <c r="K141" s="148"/>
      <c r="L141" s="148"/>
      <c r="M141" s="148"/>
      <c r="N141" s="148"/>
      <c r="O141" s="99">
        <v>17.43</v>
      </c>
      <c r="P141" s="148"/>
      <c r="Q141" s="148"/>
      <c r="R141" s="99">
        <v>17.489999999999998</v>
      </c>
      <c r="S141" s="148"/>
      <c r="T141" s="148"/>
      <c r="U141" s="149"/>
      <c r="V141" s="150">
        <v>17.53</v>
      </c>
      <c r="W141" s="149"/>
      <c r="X141" s="100" t="s">
        <v>70</v>
      </c>
      <c r="Y141" s="149"/>
      <c r="Z141" s="148"/>
      <c r="AA141" s="148"/>
      <c r="AB141" s="151" t="s">
        <v>70</v>
      </c>
      <c r="AC141" s="25">
        <v>33</v>
      </c>
      <c r="AD141" s="166"/>
      <c r="AE141" s="166"/>
      <c r="AF141" s="41"/>
      <c r="AG141" s="41"/>
    </row>
    <row r="142" spans="1:33" ht="15.6" customHeight="1" x14ac:dyDescent="0.2">
      <c r="A142" s="175"/>
      <c r="B142" s="21" t="s">
        <v>10</v>
      </c>
      <c r="C142" s="152">
        <v>17.2</v>
      </c>
      <c r="D142" s="153"/>
      <c r="E142" s="153"/>
      <c r="F142" s="153"/>
      <c r="G142" s="153"/>
      <c r="H142" s="153"/>
      <c r="I142" s="101">
        <v>17.329999999999998</v>
      </c>
      <c r="J142" s="153"/>
      <c r="K142" s="153"/>
      <c r="L142" s="153"/>
      <c r="M142" s="153"/>
      <c r="N142" s="153"/>
      <c r="O142" s="101">
        <f>O141</f>
        <v>17.43</v>
      </c>
      <c r="P142" s="153"/>
      <c r="Q142" s="153"/>
      <c r="R142" s="101">
        <f>R141</f>
        <v>17.489999999999998</v>
      </c>
      <c r="S142" s="153"/>
      <c r="T142" s="153"/>
      <c r="U142" s="153"/>
      <c r="V142" s="154"/>
      <c r="W142" s="153"/>
      <c r="X142" s="102" t="s">
        <v>70</v>
      </c>
      <c r="Y142" s="153"/>
      <c r="Z142" s="153"/>
      <c r="AA142" s="153"/>
      <c r="AB142" s="155"/>
      <c r="AC142" s="24"/>
      <c r="AD142" s="168"/>
      <c r="AE142" s="168"/>
      <c r="AF142" s="41"/>
      <c r="AG142" s="41"/>
    </row>
    <row r="143" spans="1:33" ht="15.6" customHeight="1" thickBot="1" x14ac:dyDescent="0.25">
      <c r="A143" s="146">
        <v>536</v>
      </c>
      <c r="B143" s="43" t="s">
        <v>11</v>
      </c>
      <c r="C143" s="103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5"/>
      <c r="AC143" s="44"/>
      <c r="AD143" s="169"/>
      <c r="AE143" s="169"/>
      <c r="AF143" s="41"/>
      <c r="AG143" s="41"/>
    </row>
    <row r="144" spans="1:33" ht="15.6" customHeight="1" x14ac:dyDescent="0.2">
      <c r="A144" s="144"/>
      <c r="B144" s="18" t="s">
        <v>5</v>
      </c>
      <c r="C144" s="73"/>
      <c r="D144" s="74">
        <v>0</v>
      </c>
      <c r="E144" s="74">
        <v>0</v>
      </c>
      <c r="F144" s="74">
        <v>0</v>
      </c>
      <c r="G144" s="74">
        <v>0</v>
      </c>
      <c r="H144" s="74">
        <v>2</v>
      </c>
      <c r="I144" s="74">
        <v>3</v>
      </c>
      <c r="J144" s="74">
        <v>0</v>
      </c>
      <c r="K144" s="74">
        <v>0</v>
      </c>
      <c r="L144" s="74">
        <v>4</v>
      </c>
      <c r="M144" s="74">
        <v>3</v>
      </c>
      <c r="N144" s="74">
        <v>6</v>
      </c>
      <c r="O144" s="74">
        <v>1</v>
      </c>
      <c r="P144" s="74">
        <v>0</v>
      </c>
      <c r="Q144" s="74">
        <v>4</v>
      </c>
      <c r="R144" s="74">
        <v>0</v>
      </c>
      <c r="S144" s="74">
        <v>0</v>
      </c>
      <c r="T144" s="75">
        <v>0</v>
      </c>
      <c r="U144" s="76">
        <v>2</v>
      </c>
      <c r="V144" s="77">
        <v>4</v>
      </c>
      <c r="W144" s="78" t="s">
        <v>70</v>
      </c>
      <c r="X144" s="78" t="s">
        <v>70</v>
      </c>
      <c r="Y144" s="79" t="s">
        <v>70</v>
      </c>
      <c r="Z144" s="80" t="s">
        <v>70</v>
      </c>
      <c r="AA144" s="80" t="s">
        <v>70</v>
      </c>
      <c r="AB144" s="81" t="s">
        <v>70</v>
      </c>
      <c r="AC144" s="22" t="s">
        <v>6</v>
      </c>
      <c r="AD144" s="165"/>
      <c r="AE144" s="165"/>
      <c r="AF144" s="41"/>
      <c r="AG144" s="41"/>
    </row>
    <row r="145" spans="1:33" ht="15.6" customHeight="1" x14ac:dyDescent="0.2">
      <c r="A145" s="145">
        <v>17.350000000000001</v>
      </c>
      <c r="B145" s="20" t="s">
        <v>7</v>
      </c>
      <c r="C145" s="82">
        <v>2</v>
      </c>
      <c r="D145" s="83">
        <v>3</v>
      </c>
      <c r="E145" s="83">
        <v>5</v>
      </c>
      <c r="F145" s="83">
        <v>0</v>
      </c>
      <c r="G145" s="83">
        <v>1</v>
      </c>
      <c r="H145" s="83">
        <v>2</v>
      </c>
      <c r="I145" s="83">
        <v>4</v>
      </c>
      <c r="J145" s="83">
        <v>10</v>
      </c>
      <c r="K145" s="83">
        <v>0</v>
      </c>
      <c r="L145" s="83">
        <v>0</v>
      </c>
      <c r="M145" s="83">
        <v>0</v>
      </c>
      <c r="N145" s="83">
        <v>1</v>
      </c>
      <c r="O145" s="83">
        <v>0</v>
      </c>
      <c r="P145" s="83">
        <v>0</v>
      </c>
      <c r="Q145" s="83">
        <v>1</v>
      </c>
      <c r="R145" s="83">
        <v>0</v>
      </c>
      <c r="S145" s="83">
        <v>0</v>
      </c>
      <c r="T145" s="84">
        <v>0</v>
      </c>
      <c r="U145" s="85">
        <v>0</v>
      </c>
      <c r="V145" s="154"/>
      <c r="W145" s="87" t="s">
        <v>70</v>
      </c>
      <c r="X145" s="87" t="s">
        <v>70</v>
      </c>
      <c r="Y145" s="88" t="s">
        <v>70</v>
      </c>
      <c r="Z145" s="89" t="s">
        <v>70</v>
      </c>
      <c r="AA145" s="89" t="s">
        <v>70</v>
      </c>
      <c r="AB145" s="90"/>
      <c r="AC145" s="23">
        <f>SUM(C145:AA145)</f>
        <v>29</v>
      </c>
      <c r="AD145" s="166"/>
      <c r="AE145" s="166"/>
      <c r="AF145" s="41"/>
      <c r="AG145" s="41"/>
    </row>
    <row r="146" spans="1:33" ht="15.6" customHeight="1" x14ac:dyDescent="0.2">
      <c r="A146" s="173" t="s">
        <v>54</v>
      </c>
      <c r="B146" s="20" t="s">
        <v>8</v>
      </c>
      <c r="C146" s="82">
        <f>C145</f>
        <v>2</v>
      </c>
      <c r="D146" s="91">
        <f t="shared" ref="D146" si="461">C146-D144+D145</f>
        <v>5</v>
      </c>
      <c r="E146" s="91">
        <f t="shared" ref="E146" si="462">D146-E144+E145</f>
        <v>10</v>
      </c>
      <c r="F146" s="91">
        <f t="shared" ref="F146" si="463">E146-F144+F145</f>
        <v>10</v>
      </c>
      <c r="G146" s="91">
        <f t="shared" ref="G146" si="464">F146-G144+G145</f>
        <v>11</v>
      </c>
      <c r="H146" s="91">
        <f t="shared" ref="H146" si="465">G146-H144+H145</f>
        <v>11</v>
      </c>
      <c r="I146" s="91">
        <f t="shared" ref="I146" si="466">H146-I144+I145</f>
        <v>12</v>
      </c>
      <c r="J146" s="91">
        <f t="shared" ref="J146" si="467">I146-J144+J145</f>
        <v>22</v>
      </c>
      <c r="K146" s="91">
        <f t="shared" ref="K146" si="468">J146-K144+K145</f>
        <v>22</v>
      </c>
      <c r="L146" s="91">
        <f t="shared" ref="L146" si="469">K146-L144+L145</f>
        <v>18</v>
      </c>
      <c r="M146" s="91">
        <f t="shared" ref="M146" si="470">L146-M144+M145</f>
        <v>15</v>
      </c>
      <c r="N146" s="91">
        <f t="shared" ref="N146" si="471">M146-N144+N145</f>
        <v>10</v>
      </c>
      <c r="O146" s="91">
        <f t="shared" ref="O146" si="472">N146-O144+O145</f>
        <v>9</v>
      </c>
      <c r="P146" s="91">
        <f t="shared" ref="P146" si="473">O146-P144+P145</f>
        <v>9</v>
      </c>
      <c r="Q146" s="91">
        <f t="shared" ref="Q146" si="474">P146-Q144+Q145</f>
        <v>6</v>
      </c>
      <c r="R146" s="91">
        <f t="shared" ref="R146" si="475">Q146-R144+R145</f>
        <v>6</v>
      </c>
      <c r="S146" s="91">
        <f t="shared" ref="S146" si="476">R146-S144+S145</f>
        <v>6</v>
      </c>
      <c r="T146" s="92">
        <f t="shared" ref="T146" si="477">S146-T144+T145</f>
        <v>6</v>
      </c>
      <c r="U146" s="93">
        <f t="shared" ref="U146" si="478">T146-U144+U145</f>
        <v>4</v>
      </c>
      <c r="V146" s="94">
        <f t="shared" ref="V146" si="479">U146-V144+V145</f>
        <v>0</v>
      </c>
      <c r="W146" s="95" t="s">
        <v>70</v>
      </c>
      <c r="X146" s="95" t="s">
        <v>70</v>
      </c>
      <c r="Y146" s="96" t="s">
        <v>70</v>
      </c>
      <c r="Z146" s="97" t="s">
        <v>70</v>
      </c>
      <c r="AA146" s="97" t="s">
        <v>70</v>
      </c>
      <c r="AB146" s="98" t="s">
        <v>70</v>
      </c>
      <c r="AC146" s="24"/>
      <c r="AD146" s="167">
        <f>MAX(C146:AB146)</f>
        <v>22</v>
      </c>
      <c r="AE146" s="167">
        <f>V146+SUM(W145:AA145)</f>
        <v>0</v>
      </c>
      <c r="AF146" s="41"/>
      <c r="AG146" s="41"/>
    </row>
    <row r="147" spans="1:33" ht="15.6" customHeight="1" x14ac:dyDescent="0.2">
      <c r="A147" s="174"/>
      <c r="B147" s="20" t="s">
        <v>9</v>
      </c>
      <c r="C147" s="147"/>
      <c r="D147" s="148"/>
      <c r="E147" s="148"/>
      <c r="F147" s="148"/>
      <c r="G147" s="148"/>
      <c r="H147" s="148"/>
      <c r="I147" s="99">
        <v>17.46</v>
      </c>
      <c r="J147" s="148"/>
      <c r="K147" s="148"/>
      <c r="L147" s="148"/>
      <c r="M147" s="148"/>
      <c r="N147" s="148"/>
      <c r="O147" s="99">
        <v>17.579999999999998</v>
      </c>
      <c r="P147" s="148"/>
      <c r="Q147" s="148"/>
      <c r="R147" s="99">
        <v>18.04</v>
      </c>
      <c r="S147" s="148"/>
      <c r="T147" s="148"/>
      <c r="U147" s="149"/>
      <c r="V147" s="150">
        <v>18.100000000000001</v>
      </c>
      <c r="W147" s="149"/>
      <c r="X147" s="100" t="s">
        <v>70</v>
      </c>
      <c r="Y147" s="149"/>
      <c r="Z147" s="148"/>
      <c r="AA147" s="148"/>
      <c r="AB147" s="151" t="s">
        <v>70</v>
      </c>
      <c r="AC147" s="25">
        <f>25+10</f>
        <v>35</v>
      </c>
      <c r="AD147" s="166"/>
      <c r="AE147" s="166"/>
      <c r="AF147" s="41"/>
      <c r="AG147" s="41"/>
    </row>
    <row r="148" spans="1:33" ht="15.6" customHeight="1" x14ac:dyDescent="0.2">
      <c r="A148" s="175"/>
      <c r="B148" s="21" t="s">
        <v>10</v>
      </c>
      <c r="C148" s="152">
        <v>17.350000000000001</v>
      </c>
      <c r="D148" s="153"/>
      <c r="E148" s="153"/>
      <c r="F148" s="153"/>
      <c r="G148" s="153"/>
      <c r="H148" s="153"/>
      <c r="I148" s="101">
        <v>17.47</v>
      </c>
      <c r="J148" s="153"/>
      <c r="K148" s="153"/>
      <c r="L148" s="153"/>
      <c r="M148" s="153"/>
      <c r="N148" s="153"/>
      <c r="O148" s="101">
        <f>O147</f>
        <v>17.579999999999998</v>
      </c>
      <c r="P148" s="153"/>
      <c r="Q148" s="153"/>
      <c r="R148" s="101">
        <v>18.05</v>
      </c>
      <c r="S148" s="153"/>
      <c r="T148" s="153"/>
      <c r="U148" s="153"/>
      <c r="V148" s="154"/>
      <c r="W148" s="153"/>
      <c r="X148" s="102" t="s">
        <v>70</v>
      </c>
      <c r="Y148" s="153"/>
      <c r="Z148" s="153"/>
      <c r="AA148" s="153"/>
      <c r="AB148" s="155"/>
      <c r="AC148" s="24"/>
      <c r="AD148" s="168"/>
      <c r="AE148" s="168"/>
      <c r="AF148" s="41"/>
      <c r="AG148" s="41"/>
    </row>
    <row r="149" spans="1:33" ht="15.6" customHeight="1" thickBot="1" x14ac:dyDescent="0.25">
      <c r="A149" s="146">
        <v>512</v>
      </c>
      <c r="B149" s="43" t="s">
        <v>11</v>
      </c>
      <c r="C149" s="103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5"/>
      <c r="AC149" s="44"/>
      <c r="AD149" s="169"/>
      <c r="AE149" s="169"/>
      <c r="AF149" s="41"/>
      <c r="AG149" s="41"/>
    </row>
    <row r="150" spans="1:33" ht="15.6" customHeight="1" x14ac:dyDescent="0.2">
      <c r="A150" s="144"/>
      <c r="B150" s="18" t="s">
        <v>5</v>
      </c>
      <c r="C150" s="73"/>
      <c r="D150" s="74">
        <v>1</v>
      </c>
      <c r="E150" s="74">
        <v>5</v>
      </c>
      <c r="F150" s="74">
        <v>0</v>
      </c>
      <c r="G150" s="74">
        <v>1</v>
      </c>
      <c r="H150" s="74">
        <v>1</v>
      </c>
      <c r="I150" s="74">
        <v>5</v>
      </c>
      <c r="J150" s="74">
        <v>2</v>
      </c>
      <c r="K150" s="74">
        <v>0</v>
      </c>
      <c r="L150" s="74">
        <v>3</v>
      </c>
      <c r="M150" s="74">
        <v>4</v>
      </c>
      <c r="N150" s="74">
        <v>3</v>
      </c>
      <c r="O150" s="74">
        <v>4</v>
      </c>
      <c r="P150" s="74">
        <v>3</v>
      </c>
      <c r="Q150" s="74">
        <v>5</v>
      </c>
      <c r="R150" s="74">
        <v>2</v>
      </c>
      <c r="S150" s="74">
        <v>1</v>
      </c>
      <c r="T150" s="75">
        <v>0</v>
      </c>
      <c r="U150" s="76">
        <v>0</v>
      </c>
      <c r="V150" s="77" t="s">
        <v>70</v>
      </c>
      <c r="W150" s="78">
        <v>0</v>
      </c>
      <c r="X150" s="78">
        <v>4</v>
      </c>
      <c r="Y150" s="79">
        <v>0</v>
      </c>
      <c r="Z150" s="80">
        <v>4</v>
      </c>
      <c r="AA150" s="80">
        <v>3</v>
      </c>
      <c r="AB150" s="81">
        <v>0</v>
      </c>
      <c r="AC150" s="22" t="s">
        <v>6</v>
      </c>
      <c r="AD150" s="165"/>
      <c r="AE150" s="165"/>
      <c r="AF150" s="41"/>
      <c r="AG150" s="41"/>
    </row>
    <row r="151" spans="1:33" ht="15.6" customHeight="1" x14ac:dyDescent="0.2">
      <c r="A151" s="145">
        <v>18.3</v>
      </c>
      <c r="B151" s="20" t="s">
        <v>7</v>
      </c>
      <c r="C151" s="82">
        <v>13</v>
      </c>
      <c r="D151" s="83">
        <v>5</v>
      </c>
      <c r="E151" s="83">
        <v>7</v>
      </c>
      <c r="F151" s="83">
        <v>3</v>
      </c>
      <c r="G151" s="83">
        <v>0</v>
      </c>
      <c r="H151" s="83">
        <v>4</v>
      </c>
      <c r="I151" s="83">
        <v>5</v>
      </c>
      <c r="J151" s="83">
        <v>3</v>
      </c>
      <c r="K151" s="83">
        <v>4</v>
      </c>
      <c r="L151" s="83">
        <v>1</v>
      </c>
      <c r="M151" s="83">
        <v>4</v>
      </c>
      <c r="N151" s="83">
        <v>1</v>
      </c>
      <c r="O151" s="83">
        <v>1</v>
      </c>
      <c r="P151" s="83">
        <v>0</v>
      </c>
      <c r="Q151" s="83">
        <v>0</v>
      </c>
      <c r="R151" s="83">
        <v>0</v>
      </c>
      <c r="S151" s="83">
        <v>0</v>
      </c>
      <c r="T151" s="84">
        <v>0</v>
      </c>
      <c r="U151" s="85">
        <v>0</v>
      </c>
      <c r="V151" s="154"/>
      <c r="W151" s="87">
        <v>0</v>
      </c>
      <c r="X151" s="87">
        <v>0</v>
      </c>
      <c r="Y151" s="88">
        <v>0</v>
      </c>
      <c r="Z151" s="89">
        <v>0</v>
      </c>
      <c r="AA151" s="89">
        <v>0</v>
      </c>
      <c r="AB151" s="90"/>
      <c r="AC151" s="23">
        <f>SUM(C151:AA151)</f>
        <v>51</v>
      </c>
      <c r="AD151" s="166"/>
      <c r="AE151" s="166"/>
      <c r="AF151" s="41"/>
      <c r="AG151" s="41"/>
    </row>
    <row r="152" spans="1:33" ht="15.6" customHeight="1" x14ac:dyDescent="0.2">
      <c r="A152" s="173" t="s">
        <v>54</v>
      </c>
      <c r="B152" s="20" t="s">
        <v>8</v>
      </c>
      <c r="C152" s="82">
        <f>C151</f>
        <v>13</v>
      </c>
      <c r="D152" s="91">
        <f t="shared" ref="D152" si="480">C152-D150+D151</f>
        <v>17</v>
      </c>
      <c r="E152" s="91">
        <f t="shared" ref="E152" si="481">D152-E150+E151</f>
        <v>19</v>
      </c>
      <c r="F152" s="91">
        <f t="shared" ref="F152" si="482">E152-F150+F151</f>
        <v>22</v>
      </c>
      <c r="G152" s="91">
        <f t="shared" ref="G152" si="483">F152-G150+G151</f>
        <v>21</v>
      </c>
      <c r="H152" s="91">
        <f t="shared" ref="H152" si="484">G152-H150+H151</f>
        <v>24</v>
      </c>
      <c r="I152" s="91">
        <f t="shared" ref="I152" si="485">H152-I150+I151</f>
        <v>24</v>
      </c>
      <c r="J152" s="91">
        <f t="shared" ref="J152" si="486">I152-J150+J151</f>
        <v>25</v>
      </c>
      <c r="K152" s="91">
        <f t="shared" ref="K152" si="487">J152-K150+K151</f>
        <v>29</v>
      </c>
      <c r="L152" s="91">
        <f t="shared" ref="L152" si="488">K152-L150+L151</f>
        <v>27</v>
      </c>
      <c r="M152" s="91">
        <f t="shared" ref="M152" si="489">L152-M150+M151</f>
        <v>27</v>
      </c>
      <c r="N152" s="91">
        <f t="shared" ref="N152" si="490">M152-N150+N151</f>
        <v>25</v>
      </c>
      <c r="O152" s="91">
        <f t="shared" ref="O152" si="491">N152-O150+O151</f>
        <v>22</v>
      </c>
      <c r="P152" s="91">
        <f t="shared" ref="P152" si="492">O152-P150+P151</f>
        <v>19</v>
      </c>
      <c r="Q152" s="91">
        <f t="shared" ref="Q152" si="493">P152-Q150+Q151</f>
        <v>14</v>
      </c>
      <c r="R152" s="91">
        <f t="shared" ref="R152" si="494">Q152-R150+R151</f>
        <v>12</v>
      </c>
      <c r="S152" s="91">
        <f t="shared" ref="S152" si="495">R152-S150+S151</f>
        <v>11</v>
      </c>
      <c r="T152" s="92">
        <f t="shared" ref="T152" si="496">S152-T150+T151</f>
        <v>11</v>
      </c>
      <c r="U152" s="93">
        <f t="shared" ref="U152" si="497">T152-U150+U151</f>
        <v>11</v>
      </c>
      <c r="V152" s="94" t="s">
        <v>70</v>
      </c>
      <c r="W152" s="95">
        <f>U152-W150+W151</f>
        <v>11</v>
      </c>
      <c r="X152" s="95">
        <f t="shared" ref="X152" si="498">W152-X150+X151</f>
        <v>7</v>
      </c>
      <c r="Y152" s="96">
        <f t="shared" ref="Y152" si="499">X152-Y150+Y151</f>
        <v>7</v>
      </c>
      <c r="Z152" s="97">
        <f t="shared" ref="Z152" si="500">Y152-Z150+Z151</f>
        <v>3</v>
      </c>
      <c r="AA152" s="97">
        <f t="shared" ref="AA152" si="501">Z152-AA150+AA151</f>
        <v>0</v>
      </c>
      <c r="AB152" s="98">
        <f>AA152-AB150</f>
        <v>0</v>
      </c>
      <c r="AC152" s="24"/>
      <c r="AD152" s="167">
        <f>MAX(C152:AB152)</f>
        <v>29</v>
      </c>
      <c r="AE152" s="167">
        <f>U152+SUM(W151:AA151)</f>
        <v>11</v>
      </c>
      <c r="AF152" s="41"/>
      <c r="AG152" s="41"/>
    </row>
    <row r="153" spans="1:33" ht="15.6" customHeight="1" x14ac:dyDescent="0.2">
      <c r="A153" s="174"/>
      <c r="B153" s="20" t="s">
        <v>9</v>
      </c>
      <c r="C153" s="147"/>
      <c r="D153" s="148"/>
      <c r="E153" s="148"/>
      <c r="F153" s="148"/>
      <c r="G153" s="148"/>
      <c r="H153" s="148"/>
      <c r="I153" s="99">
        <v>18.46</v>
      </c>
      <c r="J153" s="148"/>
      <c r="K153" s="148"/>
      <c r="L153" s="148"/>
      <c r="M153" s="148"/>
      <c r="N153" s="148"/>
      <c r="O153" s="99">
        <v>18.559999999999999</v>
      </c>
      <c r="P153" s="148"/>
      <c r="Q153" s="148"/>
      <c r="R153" s="99">
        <v>19.02</v>
      </c>
      <c r="S153" s="148"/>
      <c r="T153" s="148"/>
      <c r="U153" s="149"/>
      <c r="V153" s="150" t="s">
        <v>70</v>
      </c>
      <c r="W153" s="149"/>
      <c r="X153" s="100">
        <v>19.079999999999998</v>
      </c>
      <c r="Y153" s="149"/>
      <c r="Z153" s="148"/>
      <c r="AA153" s="148"/>
      <c r="AB153" s="151">
        <v>19.149999999999999</v>
      </c>
      <c r="AC153" s="25">
        <v>45</v>
      </c>
      <c r="AD153" s="166"/>
      <c r="AE153" s="166"/>
      <c r="AF153" s="41"/>
      <c r="AG153" s="41"/>
    </row>
    <row r="154" spans="1:33" ht="15.6" customHeight="1" x14ac:dyDescent="0.2">
      <c r="A154" s="175"/>
      <c r="B154" s="21" t="s">
        <v>10</v>
      </c>
      <c r="C154" s="152">
        <v>18.3</v>
      </c>
      <c r="D154" s="153"/>
      <c r="E154" s="153"/>
      <c r="F154" s="153"/>
      <c r="G154" s="153"/>
      <c r="H154" s="153"/>
      <c r="I154" s="101">
        <f>I153</f>
        <v>18.46</v>
      </c>
      <c r="J154" s="153"/>
      <c r="K154" s="153"/>
      <c r="L154" s="153"/>
      <c r="M154" s="153"/>
      <c r="N154" s="153"/>
      <c r="O154" s="101">
        <f>O153</f>
        <v>18.559999999999999</v>
      </c>
      <c r="P154" s="153"/>
      <c r="Q154" s="153"/>
      <c r="R154" s="101">
        <f>R153</f>
        <v>19.02</v>
      </c>
      <c r="S154" s="153"/>
      <c r="T154" s="153"/>
      <c r="U154" s="153"/>
      <c r="V154" s="154"/>
      <c r="W154" s="153"/>
      <c r="X154" s="102">
        <f>X153</f>
        <v>19.079999999999998</v>
      </c>
      <c r="Y154" s="153"/>
      <c r="Z154" s="153"/>
      <c r="AA154" s="153"/>
      <c r="AB154" s="155"/>
      <c r="AC154" s="24"/>
      <c r="AD154" s="168"/>
      <c r="AE154" s="168"/>
      <c r="AF154" s="41"/>
      <c r="AG154" s="41"/>
    </row>
    <row r="155" spans="1:33" ht="15.6" customHeight="1" thickBot="1" x14ac:dyDescent="0.25">
      <c r="A155" s="146">
        <v>531</v>
      </c>
      <c r="B155" s="43" t="s">
        <v>11</v>
      </c>
      <c r="C155" s="103"/>
      <c r="D155" s="104"/>
      <c r="E155" s="10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  <c r="AA155" s="104"/>
      <c r="AB155" s="105"/>
      <c r="AC155" s="44"/>
      <c r="AD155" s="169"/>
      <c r="AE155" s="169"/>
      <c r="AF155" s="41"/>
      <c r="AG155" s="41"/>
    </row>
    <row r="156" spans="1:33" ht="15.6" customHeight="1" x14ac:dyDescent="0.2">
      <c r="A156" s="144"/>
      <c r="B156" s="18" t="s">
        <v>5</v>
      </c>
      <c r="C156" s="73"/>
      <c r="D156" s="74">
        <v>0</v>
      </c>
      <c r="E156" s="74">
        <v>0</v>
      </c>
      <c r="F156" s="74">
        <v>0</v>
      </c>
      <c r="G156" s="74">
        <v>0</v>
      </c>
      <c r="H156" s="74">
        <v>2</v>
      </c>
      <c r="I156" s="74">
        <v>7</v>
      </c>
      <c r="J156" s="74">
        <v>4</v>
      </c>
      <c r="K156" s="74">
        <v>1</v>
      </c>
      <c r="L156" s="74">
        <v>1</v>
      </c>
      <c r="M156" s="74">
        <v>2</v>
      </c>
      <c r="N156" s="74">
        <v>8</v>
      </c>
      <c r="O156" s="74">
        <v>3</v>
      </c>
      <c r="P156" s="74">
        <v>0</v>
      </c>
      <c r="Q156" s="74">
        <v>6</v>
      </c>
      <c r="R156" s="74">
        <v>3</v>
      </c>
      <c r="S156" s="74">
        <v>0</v>
      </c>
      <c r="T156" s="75">
        <v>4</v>
      </c>
      <c r="U156" s="76">
        <v>1</v>
      </c>
      <c r="V156" s="77">
        <v>0</v>
      </c>
      <c r="W156" s="78" t="s">
        <v>70</v>
      </c>
      <c r="X156" s="78" t="s">
        <v>70</v>
      </c>
      <c r="Y156" s="79" t="s">
        <v>70</v>
      </c>
      <c r="Z156" s="80" t="s">
        <v>70</v>
      </c>
      <c r="AA156" s="80" t="s">
        <v>70</v>
      </c>
      <c r="AB156" s="81" t="s">
        <v>70</v>
      </c>
      <c r="AC156" s="22" t="s">
        <v>6</v>
      </c>
      <c r="AD156" s="165"/>
      <c r="AE156" s="165"/>
      <c r="AF156" s="41"/>
      <c r="AG156" s="41"/>
    </row>
    <row r="157" spans="1:33" ht="15.6" customHeight="1" x14ac:dyDescent="0.2">
      <c r="A157" s="145">
        <v>19</v>
      </c>
      <c r="B157" s="20" t="s">
        <v>7</v>
      </c>
      <c r="C157" s="82">
        <v>5</v>
      </c>
      <c r="D157" s="83">
        <v>2</v>
      </c>
      <c r="E157" s="83">
        <v>3</v>
      </c>
      <c r="F157" s="83">
        <v>2</v>
      </c>
      <c r="G157" s="83">
        <v>1</v>
      </c>
      <c r="H157" s="83">
        <v>7</v>
      </c>
      <c r="I157" s="83">
        <v>7</v>
      </c>
      <c r="J157" s="83">
        <v>2</v>
      </c>
      <c r="K157" s="83">
        <v>5</v>
      </c>
      <c r="L157" s="83">
        <v>0</v>
      </c>
      <c r="M157" s="83">
        <v>0</v>
      </c>
      <c r="N157" s="83">
        <v>4</v>
      </c>
      <c r="O157" s="83">
        <v>3</v>
      </c>
      <c r="P157" s="83">
        <v>0</v>
      </c>
      <c r="Q157" s="83">
        <v>1</v>
      </c>
      <c r="R157" s="83">
        <v>0</v>
      </c>
      <c r="S157" s="83">
        <v>0</v>
      </c>
      <c r="T157" s="84">
        <v>0</v>
      </c>
      <c r="U157" s="85">
        <v>0</v>
      </c>
      <c r="V157" s="154"/>
      <c r="W157" s="87" t="s">
        <v>70</v>
      </c>
      <c r="X157" s="87" t="s">
        <v>70</v>
      </c>
      <c r="Y157" s="88" t="s">
        <v>70</v>
      </c>
      <c r="Z157" s="89" t="s">
        <v>70</v>
      </c>
      <c r="AA157" s="89" t="s">
        <v>70</v>
      </c>
      <c r="AB157" s="90"/>
      <c r="AC157" s="23">
        <f>SUM(C157:AA157)</f>
        <v>42</v>
      </c>
      <c r="AD157" s="166"/>
      <c r="AE157" s="166"/>
      <c r="AF157" s="41"/>
      <c r="AG157" s="41"/>
    </row>
    <row r="158" spans="1:33" ht="15.6" customHeight="1" x14ac:dyDescent="0.2">
      <c r="A158" s="173" t="s">
        <v>54</v>
      </c>
      <c r="B158" s="20" t="s">
        <v>8</v>
      </c>
      <c r="C158" s="82">
        <f>C157</f>
        <v>5</v>
      </c>
      <c r="D158" s="91">
        <f t="shared" ref="D158" si="502">C158-D156+D157</f>
        <v>7</v>
      </c>
      <c r="E158" s="91">
        <f t="shared" ref="E158" si="503">D158-E156+E157</f>
        <v>10</v>
      </c>
      <c r="F158" s="91">
        <f t="shared" ref="F158" si="504">E158-F156+F157</f>
        <v>12</v>
      </c>
      <c r="G158" s="91">
        <f t="shared" ref="G158" si="505">F158-G156+G157</f>
        <v>13</v>
      </c>
      <c r="H158" s="91">
        <f t="shared" ref="H158" si="506">G158-H156+H157</f>
        <v>18</v>
      </c>
      <c r="I158" s="91">
        <f t="shared" ref="I158" si="507">H158-I156+I157</f>
        <v>18</v>
      </c>
      <c r="J158" s="91">
        <f t="shared" ref="J158" si="508">I158-J156+J157</f>
        <v>16</v>
      </c>
      <c r="K158" s="91">
        <f t="shared" ref="K158" si="509">J158-K156+K157</f>
        <v>20</v>
      </c>
      <c r="L158" s="91">
        <f t="shared" ref="L158" si="510">K158-L156+L157</f>
        <v>19</v>
      </c>
      <c r="M158" s="91">
        <f t="shared" ref="M158" si="511">L158-M156+M157</f>
        <v>17</v>
      </c>
      <c r="N158" s="91">
        <f t="shared" ref="N158" si="512">M158-N156+N157</f>
        <v>13</v>
      </c>
      <c r="O158" s="91">
        <f t="shared" ref="O158" si="513">N158-O156+O157</f>
        <v>13</v>
      </c>
      <c r="P158" s="91">
        <f t="shared" ref="P158" si="514">O158-P156+P157</f>
        <v>13</v>
      </c>
      <c r="Q158" s="91">
        <f t="shared" ref="Q158" si="515">P158-Q156+Q157</f>
        <v>8</v>
      </c>
      <c r="R158" s="91">
        <f t="shared" ref="R158" si="516">Q158-R156+R157</f>
        <v>5</v>
      </c>
      <c r="S158" s="91">
        <f t="shared" ref="S158" si="517">R158-S156+S157</f>
        <v>5</v>
      </c>
      <c r="T158" s="92">
        <f t="shared" ref="T158" si="518">S158-T156+T157</f>
        <v>1</v>
      </c>
      <c r="U158" s="93">
        <f t="shared" ref="U158" si="519">T158-U156+U157</f>
        <v>0</v>
      </c>
      <c r="V158" s="94">
        <f t="shared" ref="V158" si="520">U158-V156+V157</f>
        <v>0</v>
      </c>
      <c r="W158" s="95" t="s">
        <v>70</v>
      </c>
      <c r="X158" s="95" t="s">
        <v>70</v>
      </c>
      <c r="Y158" s="96" t="s">
        <v>70</v>
      </c>
      <c r="Z158" s="97" t="s">
        <v>70</v>
      </c>
      <c r="AA158" s="97" t="s">
        <v>70</v>
      </c>
      <c r="AB158" s="98" t="s">
        <v>70</v>
      </c>
      <c r="AC158" s="24"/>
      <c r="AD158" s="167">
        <f>MAX(C158:AB158)</f>
        <v>20</v>
      </c>
      <c r="AE158" s="167">
        <f>V158+SUM(W157:AA157)</f>
        <v>0</v>
      </c>
      <c r="AF158" s="41"/>
      <c r="AG158" s="41"/>
    </row>
    <row r="159" spans="1:33" ht="15.6" customHeight="1" x14ac:dyDescent="0.2">
      <c r="A159" s="174"/>
      <c r="B159" s="20" t="s">
        <v>9</v>
      </c>
      <c r="C159" s="147"/>
      <c r="D159" s="148"/>
      <c r="E159" s="148"/>
      <c r="F159" s="148"/>
      <c r="G159" s="148"/>
      <c r="H159" s="148"/>
      <c r="I159" s="99">
        <v>19.14</v>
      </c>
      <c r="J159" s="148"/>
      <c r="K159" s="148"/>
      <c r="L159" s="148"/>
      <c r="M159" s="148"/>
      <c r="N159" s="148"/>
      <c r="O159" s="99">
        <v>19.23</v>
      </c>
      <c r="P159" s="148"/>
      <c r="Q159" s="148"/>
      <c r="R159" s="99">
        <v>19.29</v>
      </c>
      <c r="S159" s="148"/>
      <c r="T159" s="148"/>
      <c r="U159" s="149"/>
      <c r="V159" s="150">
        <v>19.350000000000001</v>
      </c>
      <c r="W159" s="149"/>
      <c r="X159" s="100" t="s">
        <v>70</v>
      </c>
      <c r="Y159" s="149"/>
      <c r="Z159" s="148"/>
      <c r="AA159" s="148"/>
      <c r="AB159" s="151" t="s">
        <v>70</v>
      </c>
      <c r="AC159" s="25">
        <v>35</v>
      </c>
      <c r="AD159" s="166"/>
      <c r="AE159" s="166"/>
      <c r="AF159" s="41"/>
      <c r="AG159" s="41"/>
    </row>
    <row r="160" spans="1:33" ht="15.6" customHeight="1" x14ac:dyDescent="0.2">
      <c r="A160" s="175"/>
      <c r="B160" s="21" t="s">
        <v>10</v>
      </c>
      <c r="C160" s="152">
        <v>19</v>
      </c>
      <c r="D160" s="153"/>
      <c r="E160" s="153"/>
      <c r="F160" s="153"/>
      <c r="G160" s="153"/>
      <c r="H160" s="153"/>
      <c r="I160" s="101">
        <f>I159</f>
        <v>19.14</v>
      </c>
      <c r="J160" s="153"/>
      <c r="K160" s="153"/>
      <c r="L160" s="153"/>
      <c r="M160" s="153"/>
      <c r="N160" s="153"/>
      <c r="O160" s="101">
        <f>O159</f>
        <v>19.23</v>
      </c>
      <c r="P160" s="153"/>
      <c r="Q160" s="153"/>
      <c r="R160" s="101">
        <f>R159</f>
        <v>19.29</v>
      </c>
      <c r="S160" s="153"/>
      <c r="T160" s="153"/>
      <c r="U160" s="153"/>
      <c r="V160" s="154"/>
      <c r="W160" s="153"/>
      <c r="X160" s="102" t="s">
        <v>70</v>
      </c>
      <c r="Y160" s="153"/>
      <c r="Z160" s="153"/>
      <c r="AA160" s="153"/>
      <c r="AB160" s="155"/>
      <c r="AC160" s="24"/>
      <c r="AD160" s="168"/>
      <c r="AE160" s="168"/>
      <c r="AF160" s="41"/>
      <c r="AG160" s="41"/>
    </row>
    <row r="161" spans="1:33" ht="15.6" customHeight="1" thickBot="1" x14ac:dyDescent="0.25">
      <c r="A161" s="146">
        <v>518</v>
      </c>
      <c r="B161" s="43" t="s">
        <v>11</v>
      </c>
      <c r="C161" s="103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5"/>
      <c r="AC161" s="44"/>
      <c r="AD161" s="169"/>
      <c r="AE161" s="169"/>
      <c r="AF161" s="41"/>
      <c r="AG161" s="41"/>
    </row>
    <row r="162" spans="1:33" ht="15.6" customHeight="1" x14ac:dyDescent="0.2">
      <c r="A162" s="144"/>
      <c r="B162" s="18" t="s">
        <v>5</v>
      </c>
      <c r="C162" s="73"/>
      <c r="D162" s="74">
        <v>0</v>
      </c>
      <c r="E162" s="74">
        <v>0</v>
      </c>
      <c r="F162" s="74">
        <v>0</v>
      </c>
      <c r="G162" s="74">
        <v>0</v>
      </c>
      <c r="H162" s="74">
        <v>0</v>
      </c>
      <c r="I162" s="74">
        <v>0</v>
      </c>
      <c r="J162" s="74">
        <v>3</v>
      </c>
      <c r="K162" s="74">
        <v>0</v>
      </c>
      <c r="L162" s="74">
        <v>0</v>
      </c>
      <c r="M162" s="74">
        <v>3</v>
      </c>
      <c r="N162" s="74">
        <v>4</v>
      </c>
      <c r="O162" s="74">
        <v>0</v>
      </c>
      <c r="P162" s="74">
        <v>1</v>
      </c>
      <c r="Q162" s="74">
        <v>1</v>
      </c>
      <c r="R162" s="74">
        <v>2</v>
      </c>
      <c r="S162" s="74">
        <v>8</v>
      </c>
      <c r="T162" s="75">
        <v>2</v>
      </c>
      <c r="U162" s="76">
        <v>2</v>
      </c>
      <c r="V162" s="77">
        <v>0</v>
      </c>
      <c r="W162" s="78" t="s">
        <v>70</v>
      </c>
      <c r="X162" s="78" t="s">
        <v>70</v>
      </c>
      <c r="Y162" s="79" t="s">
        <v>70</v>
      </c>
      <c r="Z162" s="80" t="s">
        <v>70</v>
      </c>
      <c r="AA162" s="80" t="s">
        <v>70</v>
      </c>
      <c r="AB162" s="81" t="s">
        <v>70</v>
      </c>
      <c r="AC162" s="22" t="s">
        <v>6</v>
      </c>
      <c r="AD162" s="165"/>
      <c r="AE162" s="165"/>
      <c r="AF162" s="41"/>
      <c r="AG162" s="41"/>
    </row>
    <row r="163" spans="1:33" ht="15.6" customHeight="1" x14ac:dyDescent="0.2">
      <c r="A163" s="145">
        <v>19.399999999999999</v>
      </c>
      <c r="B163" s="20" t="s">
        <v>7</v>
      </c>
      <c r="C163" s="82">
        <v>1</v>
      </c>
      <c r="D163" s="83">
        <v>6</v>
      </c>
      <c r="E163" s="83">
        <v>4</v>
      </c>
      <c r="F163" s="83">
        <v>0</v>
      </c>
      <c r="G163" s="83">
        <v>0</v>
      </c>
      <c r="H163" s="83">
        <v>6</v>
      </c>
      <c r="I163" s="83">
        <v>5</v>
      </c>
      <c r="J163" s="83">
        <v>0</v>
      </c>
      <c r="K163" s="83">
        <v>1</v>
      </c>
      <c r="L163" s="83">
        <v>0</v>
      </c>
      <c r="M163" s="83">
        <v>0</v>
      </c>
      <c r="N163" s="83">
        <v>3</v>
      </c>
      <c r="O163" s="83">
        <v>0</v>
      </c>
      <c r="P163" s="83">
        <v>0</v>
      </c>
      <c r="Q163" s="83">
        <v>0</v>
      </c>
      <c r="R163" s="83">
        <v>0</v>
      </c>
      <c r="S163" s="83">
        <v>0</v>
      </c>
      <c r="T163" s="84">
        <v>0</v>
      </c>
      <c r="U163" s="85">
        <v>0</v>
      </c>
      <c r="V163" s="154"/>
      <c r="W163" s="87" t="s">
        <v>70</v>
      </c>
      <c r="X163" s="87" t="s">
        <v>70</v>
      </c>
      <c r="Y163" s="88" t="s">
        <v>70</v>
      </c>
      <c r="Z163" s="89" t="s">
        <v>70</v>
      </c>
      <c r="AA163" s="89" t="s">
        <v>70</v>
      </c>
      <c r="AB163" s="90"/>
      <c r="AC163" s="23">
        <f>SUM(C163:AA163)</f>
        <v>26</v>
      </c>
      <c r="AD163" s="166"/>
      <c r="AE163" s="166"/>
      <c r="AF163" s="41"/>
      <c r="AG163" s="41"/>
    </row>
    <row r="164" spans="1:33" ht="15.6" customHeight="1" x14ac:dyDescent="0.2">
      <c r="A164" s="173" t="s">
        <v>54</v>
      </c>
      <c r="B164" s="20" t="s">
        <v>8</v>
      </c>
      <c r="C164" s="82">
        <f>C163</f>
        <v>1</v>
      </c>
      <c r="D164" s="91">
        <f t="shared" ref="D164" si="521">C164-D162+D163</f>
        <v>7</v>
      </c>
      <c r="E164" s="91">
        <f t="shared" ref="E164" si="522">D164-E162+E163</f>
        <v>11</v>
      </c>
      <c r="F164" s="91">
        <f t="shared" ref="F164" si="523">E164-F162+F163</f>
        <v>11</v>
      </c>
      <c r="G164" s="91">
        <f t="shared" ref="G164" si="524">F164-G162+G163</f>
        <v>11</v>
      </c>
      <c r="H164" s="91">
        <f t="shared" ref="H164" si="525">G164-H162+H163</f>
        <v>17</v>
      </c>
      <c r="I164" s="91">
        <f t="shared" ref="I164" si="526">H164-I162+I163</f>
        <v>22</v>
      </c>
      <c r="J164" s="91">
        <f t="shared" ref="J164" si="527">I164-J162+J163</f>
        <v>19</v>
      </c>
      <c r="K164" s="91">
        <f t="shared" ref="K164" si="528">J164-K162+K163</f>
        <v>20</v>
      </c>
      <c r="L164" s="91">
        <f t="shared" ref="L164" si="529">K164-L162+L163</f>
        <v>20</v>
      </c>
      <c r="M164" s="91">
        <f t="shared" ref="M164" si="530">L164-M162+M163</f>
        <v>17</v>
      </c>
      <c r="N164" s="91">
        <f t="shared" ref="N164" si="531">M164-N162+N163</f>
        <v>16</v>
      </c>
      <c r="O164" s="91">
        <f t="shared" ref="O164" si="532">N164-O162+O163</f>
        <v>16</v>
      </c>
      <c r="P164" s="91">
        <f t="shared" ref="P164" si="533">O164-P162+P163</f>
        <v>15</v>
      </c>
      <c r="Q164" s="91">
        <f t="shared" ref="Q164" si="534">P164-Q162+Q163</f>
        <v>14</v>
      </c>
      <c r="R164" s="91">
        <f t="shared" ref="R164" si="535">Q164-R162+R163</f>
        <v>12</v>
      </c>
      <c r="S164" s="91">
        <f t="shared" ref="S164" si="536">R164-S162+S163</f>
        <v>4</v>
      </c>
      <c r="T164" s="92">
        <f t="shared" ref="T164" si="537">S164-T162+T163</f>
        <v>2</v>
      </c>
      <c r="U164" s="93">
        <f t="shared" ref="U164" si="538">T164-U162+U163</f>
        <v>0</v>
      </c>
      <c r="V164" s="94">
        <f t="shared" ref="V164" si="539">U164-V162+V163</f>
        <v>0</v>
      </c>
      <c r="W164" s="95" t="s">
        <v>70</v>
      </c>
      <c r="X164" s="95" t="s">
        <v>70</v>
      </c>
      <c r="Y164" s="96" t="s">
        <v>70</v>
      </c>
      <c r="Z164" s="97" t="s">
        <v>70</v>
      </c>
      <c r="AA164" s="97" t="s">
        <v>70</v>
      </c>
      <c r="AB164" s="98" t="s">
        <v>70</v>
      </c>
      <c r="AC164" s="24"/>
      <c r="AD164" s="167">
        <f>MAX(C164:AB164)</f>
        <v>22</v>
      </c>
      <c r="AE164" s="167">
        <f>U164+SUM(W163:AA163)</f>
        <v>0</v>
      </c>
      <c r="AF164" s="41"/>
      <c r="AG164" s="41"/>
    </row>
    <row r="165" spans="1:33" ht="15.6" customHeight="1" x14ac:dyDescent="0.2">
      <c r="A165" s="174"/>
      <c r="B165" s="20" t="s">
        <v>9</v>
      </c>
      <c r="C165" s="147"/>
      <c r="D165" s="148"/>
      <c r="E165" s="148"/>
      <c r="F165" s="148"/>
      <c r="G165" s="148"/>
      <c r="H165" s="148"/>
      <c r="I165" s="99">
        <v>19.52</v>
      </c>
      <c r="J165" s="148"/>
      <c r="K165" s="148"/>
      <c r="L165" s="148"/>
      <c r="M165" s="148"/>
      <c r="N165" s="148"/>
      <c r="O165" s="99">
        <v>20.03</v>
      </c>
      <c r="P165" s="148"/>
      <c r="Q165" s="148"/>
      <c r="R165" s="99">
        <v>20.079999999999998</v>
      </c>
      <c r="S165" s="148"/>
      <c r="T165" s="148"/>
      <c r="U165" s="149"/>
      <c r="V165" s="150">
        <v>20.149999999999999</v>
      </c>
      <c r="W165" s="149"/>
      <c r="X165" s="100" t="s">
        <v>70</v>
      </c>
      <c r="Y165" s="149"/>
      <c r="Z165" s="148"/>
      <c r="AA165" s="148"/>
      <c r="AB165" s="151" t="s">
        <v>70</v>
      </c>
      <c r="AC165" s="25">
        <f>15+20</f>
        <v>35</v>
      </c>
      <c r="AD165" s="166"/>
      <c r="AE165" s="166"/>
      <c r="AF165" s="41"/>
      <c r="AG165" s="41"/>
    </row>
    <row r="166" spans="1:33" ht="15.6" customHeight="1" x14ac:dyDescent="0.2">
      <c r="A166" s="175"/>
      <c r="B166" s="21" t="s">
        <v>10</v>
      </c>
      <c r="C166" s="152">
        <v>19.399999999999999</v>
      </c>
      <c r="D166" s="153"/>
      <c r="E166" s="153"/>
      <c r="F166" s="153"/>
      <c r="G166" s="153"/>
      <c r="H166" s="153"/>
      <c r="I166" s="101">
        <v>19.53</v>
      </c>
      <c r="J166" s="153"/>
      <c r="K166" s="153"/>
      <c r="L166" s="153"/>
      <c r="M166" s="153"/>
      <c r="N166" s="153"/>
      <c r="O166" s="101">
        <f>O165</f>
        <v>20.03</v>
      </c>
      <c r="P166" s="153"/>
      <c r="Q166" s="153"/>
      <c r="R166" s="101">
        <f>R165</f>
        <v>20.079999999999998</v>
      </c>
      <c r="S166" s="153"/>
      <c r="T166" s="153"/>
      <c r="U166" s="153"/>
      <c r="V166" s="154"/>
      <c r="W166" s="153"/>
      <c r="X166" s="102" t="s">
        <v>70</v>
      </c>
      <c r="Y166" s="153"/>
      <c r="Z166" s="153"/>
      <c r="AA166" s="153"/>
      <c r="AB166" s="155"/>
      <c r="AC166" s="24"/>
      <c r="AD166" s="168"/>
      <c r="AE166" s="168"/>
      <c r="AF166" s="41"/>
      <c r="AG166" s="41"/>
    </row>
    <row r="167" spans="1:33" ht="15.6" customHeight="1" thickBot="1" x14ac:dyDescent="0.25">
      <c r="A167" s="146">
        <v>523</v>
      </c>
      <c r="B167" s="43" t="s">
        <v>11</v>
      </c>
      <c r="C167" s="103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5"/>
      <c r="AC167" s="44"/>
      <c r="AD167" s="169"/>
      <c r="AE167" s="169"/>
      <c r="AF167" s="41"/>
      <c r="AG167" s="41"/>
    </row>
    <row r="168" spans="1:33" ht="15.6" customHeight="1" x14ac:dyDescent="0.2">
      <c r="A168" s="144"/>
      <c r="B168" s="18" t="s">
        <v>5</v>
      </c>
      <c r="C168" s="73"/>
      <c r="D168" s="74">
        <v>0</v>
      </c>
      <c r="E168" s="74">
        <v>1</v>
      </c>
      <c r="F168" s="74">
        <v>0</v>
      </c>
      <c r="G168" s="74">
        <v>0</v>
      </c>
      <c r="H168" s="74">
        <v>0</v>
      </c>
      <c r="I168" s="74">
        <v>7</v>
      </c>
      <c r="J168" s="74">
        <v>1</v>
      </c>
      <c r="K168" s="74">
        <v>0</v>
      </c>
      <c r="L168" s="74">
        <v>2</v>
      </c>
      <c r="M168" s="74">
        <v>4</v>
      </c>
      <c r="N168" s="74">
        <v>0</v>
      </c>
      <c r="O168" s="74">
        <v>2</v>
      </c>
      <c r="P168" s="74">
        <v>3</v>
      </c>
      <c r="Q168" s="74">
        <v>4</v>
      </c>
      <c r="R168" s="74">
        <v>0</v>
      </c>
      <c r="S168" s="74">
        <v>3</v>
      </c>
      <c r="T168" s="75">
        <v>3</v>
      </c>
      <c r="U168" s="76">
        <v>2</v>
      </c>
      <c r="V168" s="77" t="s">
        <v>70</v>
      </c>
      <c r="W168" s="78">
        <v>0</v>
      </c>
      <c r="X168" s="78">
        <v>1</v>
      </c>
      <c r="Y168" s="79">
        <v>0</v>
      </c>
      <c r="Z168" s="80">
        <v>0</v>
      </c>
      <c r="AA168" s="80">
        <v>0</v>
      </c>
      <c r="AB168" s="81">
        <v>2</v>
      </c>
      <c r="AC168" s="22" t="s">
        <v>6</v>
      </c>
      <c r="AD168" s="165"/>
      <c r="AE168" s="165"/>
      <c r="AF168" s="41"/>
      <c r="AG168" s="41"/>
    </row>
    <row r="169" spans="1:33" ht="15.6" customHeight="1" x14ac:dyDescent="0.2">
      <c r="A169" s="145">
        <v>20.05</v>
      </c>
      <c r="B169" s="20" t="s">
        <v>7</v>
      </c>
      <c r="C169" s="82">
        <v>2</v>
      </c>
      <c r="D169" s="83">
        <v>7</v>
      </c>
      <c r="E169" s="83">
        <v>4</v>
      </c>
      <c r="F169" s="83">
        <v>0</v>
      </c>
      <c r="G169" s="83">
        <v>0</v>
      </c>
      <c r="H169" s="83">
        <v>7</v>
      </c>
      <c r="I169" s="83">
        <v>8</v>
      </c>
      <c r="J169" s="83">
        <v>2</v>
      </c>
      <c r="K169" s="83">
        <v>0</v>
      </c>
      <c r="L169" s="83">
        <v>1</v>
      </c>
      <c r="M169" s="83">
        <v>3</v>
      </c>
      <c r="N169" s="83">
        <v>0</v>
      </c>
      <c r="O169" s="83">
        <v>0</v>
      </c>
      <c r="P169" s="83">
        <v>1</v>
      </c>
      <c r="Q169" s="83">
        <v>0</v>
      </c>
      <c r="R169" s="83">
        <v>0</v>
      </c>
      <c r="S169" s="83">
        <v>0</v>
      </c>
      <c r="T169" s="84">
        <v>0</v>
      </c>
      <c r="U169" s="85">
        <v>0</v>
      </c>
      <c r="V169" s="154"/>
      <c r="W169" s="87">
        <v>0</v>
      </c>
      <c r="X169" s="87">
        <v>0</v>
      </c>
      <c r="Y169" s="88">
        <v>0</v>
      </c>
      <c r="Z169" s="89">
        <v>0</v>
      </c>
      <c r="AA169" s="89">
        <v>0</v>
      </c>
      <c r="AB169" s="90"/>
      <c r="AC169" s="23">
        <f>SUM(C169:AA169)</f>
        <v>35</v>
      </c>
      <c r="AD169" s="166"/>
      <c r="AE169" s="166"/>
      <c r="AF169" s="41"/>
      <c r="AG169" s="41"/>
    </row>
    <row r="170" spans="1:33" ht="15.6" customHeight="1" x14ac:dyDescent="0.2">
      <c r="A170" s="173" t="s">
        <v>54</v>
      </c>
      <c r="B170" s="20" t="s">
        <v>8</v>
      </c>
      <c r="C170" s="82">
        <f>C169</f>
        <v>2</v>
      </c>
      <c r="D170" s="91">
        <f t="shared" ref="D170" si="540">C170-D168+D169</f>
        <v>9</v>
      </c>
      <c r="E170" s="91">
        <f t="shared" ref="E170" si="541">D170-E168+E169</f>
        <v>12</v>
      </c>
      <c r="F170" s="91">
        <f t="shared" ref="F170" si="542">E170-F168+F169</f>
        <v>12</v>
      </c>
      <c r="G170" s="91">
        <f t="shared" ref="G170" si="543">F170-G168+G169</f>
        <v>12</v>
      </c>
      <c r="H170" s="91">
        <f t="shared" ref="H170" si="544">G170-H168+H169</f>
        <v>19</v>
      </c>
      <c r="I170" s="91">
        <f t="shared" ref="I170" si="545">H170-I168+I169</f>
        <v>20</v>
      </c>
      <c r="J170" s="91">
        <f t="shared" ref="J170" si="546">I170-J168+J169</f>
        <v>21</v>
      </c>
      <c r="K170" s="91">
        <f t="shared" ref="K170" si="547">J170-K168+K169</f>
        <v>21</v>
      </c>
      <c r="L170" s="91">
        <f t="shared" ref="L170" si="548">K170-L168+L169</f>
        <v>20</v>
      </c>
      <c r="M170" s="91">
        <f t="shared" ref="M170" si="549">L170-M168+M169</f>
        <v>19</v>
      </c>
      <c r="N170" s="91">
        <f t="shared" ref="N170" si="550">M170-N168+N169</f>
        <v>19</v>
      </c>
      <c r="O170" s="91">
        <f t="shared" ref="O170" si="551">N170-O168+O169</f>
        <v>17</v>
      </c>
      <c r="P170" s="91">
        <f t="shared" ref="P170" si="552">O170-P168+P169</f>
        <v>15</v>
      </c>
      <c r="Q170" s="91">
        <f t="shared" ref="Q170" si="553">P170-Q168+Q169</f>
        <v>11</v>
      </c>
      <c r="R170" s="91">
        <f t="shared" ref="R170" si="554">Q170-R168+R169</f>
        <v>11</v>
      </c>
      <c r="S170" s="91">
        <f t="shared" ref="S170" si="555">R170-S168+S169</f>
        <v>8</v>
      </c>
      <c r="T170" s="92">
        <f t="shared" ref="T170" si="556">S170-T168+T169</f>
        <v>5</v>
      </c>
      <c r="U170" s="93">
        <f t="shared" ref="U170" si="557">T170-U168+U169</f>
        <v>3</v>
      </c>
      <c r="V170" s="94" t="s">
        <v>70</v>
      </c>
      <c r="W170" s="95">
        <f>U170-W168+W169</f>
        <v>3</v>
      </c>
      <c r="X170" s="95">
        <f t="shared" ref="X170" si="558">W170-X168+X169</f>
        <v>2</v>
      </c>
      <c r="Y170" s="96">
        <f t="shared" ref="Y170" si="559">X170-Y168+Y169</f>
        <v>2</v>
      </c>
      <c r="Z170" s="97">
        <f t="shared" ref="Z170" si="560">Y170-Z168+Z169</f>
        <v>2</v>
      </c>
      <c r="AA170" s="97">
        <f t="shared" ref="AA170" si="561">Z170-AA168+AA169</f>
        <v>2</v>
      </c>
      <c r="AB170" s="98">
        <f>AA170-AB168</f>
        <v>0</v>
      </c>
      <c r="AC170" s="24"/>
      <c r="AD170" s="167">
        <f>MAX(C170:AB170)</f>
        <v>21</v>
      </c>
      <c r="AE170" s="167">
        <f>U170+SUM(W169:AA169)</f>
        <v>3</v>
      </c>
      <c r="AF170" s="41"/>
      <c r="AG170" s="41"/>
    </row>
    <row r="171" spans="1:33" ht="15.6" customHeight="1" x14ac:dyDescent="0.2">
      <c r="A171" s="174"/>
      <c r="B171" s="20" t="s">
        <v>9</v>
      </c>
      <c r="C171" s="147"/>
      <c r="D171" s="148"/>
      <c r="E171" s="148"/>
      <c r="F171" s="148"/>
      <c r="G171" s="148"/>
      <c r="H171" s="148"/>
      <c r="I171" s="99">
        <v>20.18</v>
      </c>
      <c r="J171" s="148"/>
      <c r="K171" s="148"/>
      <c r="L171" s="148"/>
      <c r="M171" s="148"/>
      <c r="N171" s="148"/>
      <c r="O171" s="99">
        <v>20.28</v>
      </c>
      <c r="P171" s="148"/>
      <c r="Q171" s="148"/>
      <c r="R171" s="99">
        <v>20.350000000000001</v>
      </c>
      <c r="S171" s="148"/>
      <c r="T171" s="148"/>
      <c r="U171" s="149"/>
      <c r="V171" s="150" t="s">
        <v>70</v>
      </c>
      <c r="W171" s="149"/>
      <c r="X171" s="100">
        <v>20.43</v>
      </c>
      <c r="Y171" s="149"/>
      <c r="Z171" s="148"/>
      <c r="AA171" s="148"/>
      <c r="AB171" s="151">
        <v>20.5</v>
      </c>
      <c r="AC171" s="25">
        <v>45</v>
      </c>
      <c r="AD171" s="166"/>
      <c r="AE171" s="166"/>
      <c r="AF171" s="41"/>
      <c r="AG171" s="41"/>
    </row>
    <row r="172" spans="1:33" ht="15.6" customHeight="1" x14ac:dyDescent="0.2">
      <c r="A172" s="175"/>
      <c r="B172" s="21" t="s">
        <v>10</v>
      </c>
      <c r="C172" s="152">
        <v>20.05</v>
      </c>
      <c r="D172" s="153"/>
      <c r="E172" s="153"/>
      <c r="F172" s="153"/>
      <c r="G172" s="153"/>
      <c r="H172" s="153"/>
      <c r="I172" s="101">
        <f>I171</f>
        <v>20.18</v>
      </c>
      <c r="J172" s="153"/>
      <c r="K172" s="153"/>
      <c r="L172" s="153"/>
      <c r="M172" s="153"/>
      <c r="N172" s="153"/>
      <c r="O172" s="101">
        <f>O171</f>
        <v>20.28</v>
      </c>
      <c r="P172" s="153"/>
      <c r="Q172" s="153"/>
      <c r="R172" s="101">
        <f>R171</f>
        <v>20.350000000000001</v>
      </c>
      <c r="S172" s="153"/>
      <c r="T172" s="153"/>
      <c r="U172" s="153"/>
      <c r="V172" s="154"/>
      <c r="W172" s="153"/>
      <c r="X172" s="102">
        <f>X171</f>
        <v>20.43</v>
      </c>
      <c r="Y172" s="153"/>
      <c r="Z172" s="153"/>
      <c r="AA172" s="153"/>
      <c r="AB172" s="155"/>
      <c r="AC172" s="24"/>
      <c r="AD172" s="168"/>
      <c r="AE172" s="168"/>
      <c r="AF172" s="41"/>
      <c r="AG172" s="41"/>
    </row>
    <row r="173" spans="1:33" ht="15.6" customHeight="1" thickBot="1" x14ac:dyDescent="0.25">
      <c r="A173" s="146">
        <v>510</v>
      </c>
      <c r="B173" s="43" t="s">
        <v>11</v>
      </c>
      <c r="C173" s="103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5"/>
      <c r="AC173" s="44"/>
      <c r="AD173" s="169"/>
      <c r="AE173" s="169"/>
      <c r="AF173" s="41"/>
      <c r="AG173" s="41"/>
    </row>
    <row r="174" spans="1:33" ht="15.6" customHeight="1" x14ac:dyDescent="0.2">
      <c r="A174" s="144"/>
      <c r="B174" s="18" t="s">
        <v>5</v>
      </c>
      <c r="C174" s="73"/>
      <c r="D174" s="74">
        <v>0</v>
      </c>
      <c r="E174" s="74">
        <v>0</v>
      </c>
      <c r="F174" s="74">
        <v>0</v>
      </c>
      <c r="G174" s="74">
        <v>0</v>
      </c>
      <c r="H174" s="74">
        <v>1</v>
      </c>
      <c r="I174" s="74">
        <v>2</v>
      </c>
      <c r="J174" s="74">
        <v>1</v>
      </c>
      <c r="K174" s="74">
        <v>1</v>
      </c>
      <c r="L174" s="74">
        <v>0</v>
      </c>
      <c r="M174" s="74">
        <v>1</v>
      </c>
      <c r="N174" s="74">
        <v>1</v>
      </c>
      <c r="O174" s="74">
        <v>0</v>
      </c>
      <c r="P174" s="74">
        <v>0</v>
      </c>
      <c r="Q174" s="74">
        <v>3</v>
      </c>
      <c r="R174" s="74">
        <v>2</v>
      </c>
      <c r="S174" s="74">
        <v>0</v>
      </c>
      <c r="T174" s="75">
        <v>0</v>
      </c>
      <c r="U174" s="76">
        <v>0</v>
      </c>
      <c r="V174" s="77">
        <v>0</v>
      </c>
      <c r="W174" s="78" t="s">
        <v>70</v>
      </c>
      <c r="X174" s="78" t="s">
        <v>70</v>
      </c>
      <c r="Y174" s="79" t="s">
        <v>70</v>
      </c>
      <c r="Z174" s="80" t="s">
        <v>70</v>
      </c>
      <c r="AA174" s="80" t="s">
        <v>70</v>
      </c>
      <c r="AB174" s="81" t="s">
        <v>70</v>
      </c>
      <c r="AC174" s="22" t="s">
        <v>6</v>
      </c>
      <c r="AD174" s="165"/>
      <c r="AE174" s="165"/>
      <c r="AF174" s="41"/>
      <c r="AG174" s="41"/>
    </row>
    <row r="175" spans="1:33" ht="15.6" customHeight="1" x14ac:dyDescent="0.2">
      <c r="A175" s="145">
        <v>22.05</v>
      </c>
      <c r="B175" s="20" t="s">
        <v>7</v>
      </c>
      <c r="C175" s="82">
        <v>1</v>
      </c>
      <c r="D175" s="83">
        <v>1</v>
      </c>
      <c r="E175" s="83">
        <v>4</v>
      </c>
      <c r="F175" s="83">
        <v>1</v>
      </c>
      <c r="G175" s="83">
        <v>2</v>
      </c>
      <c r="H175" s="83">
        <v>0</v>
      </c>
      <c r="I175" s="83">
        <v>1</v>
      </c>
      <c r="J175" s="83">
        <v>0</v>
      </c>
      <c r="K175" s="83">
        <v>0</v>
      </c>
      <c r="L175" s="83">
        <v>0</v>
      </c>
      <c r="M175" s="83">
        <v>1</v>
      </c>
      <c r="N175" s="83">
        <v>1</v>
      </c>
      <c r="O175" s="83">
        <v>0</v>
      </c>
      <c r="P175" s="83">
        <v>0</v>
      </c>
      <c r="Q175" s="83">
        <v>0</v>
      </c>
      <c r="R175" s="83">
        <v>0</v>
      </c>
      <c r="S175" s="83">
        <v>0</v>
      </c>
      <c r="T175" s="84">
        <v>0</v>
      </c>
      <c r="U175" s="85">
        <v>0</v>
      </c>
      <c r="V175" s="154"/>
      <c r="W175" s="87" t="s">
        <v>70</v>
      </c>
      <c r="X175" s="87" t="s">
        <v>70</v>
      </c>
      <c r="Y175" s="88" t="s">
        <v>70</v>
      </c>
      <c r="Z175" s="89" t="s">
        <v>70</v>
      </c>
      <c r="AA175" s="89" t="s">
        <v>70</v>
      </c>
      <c r="AB175" s="90"/>
      <c r="AC175" s="23">
        <f>SUM(C175:AA175)</f>
        <v>12</v>
      </c>
      <c r="AD175" s="166"/>
      <c r="AE175" s="166"/>
      <c r="AF175" s="41"/>
      <c r="AG175" s="41"/>
    </row>
    <row r="176" spans="1:33" ht="15.6" customHeight="1" x14ac:dyDescent="0.2">
      <c r="A176" s="173" t="s">
        <v>54</v>
      </c>
      <c r="B176" s="20" t="s">
        <v>8</v>
      </c>
      <c r="C176" s="82">
        <f>C175</f>
        <v>1</v>
      </c>
      <c r="D176" s="91">
        <f t="shared" ref="D176" si="562">C176-D174+D175</f>
        <v>2</v>
      </c>
      <c r="E176" s="91">
        <f t="shared" ref="E176" si="563">D176-E174+E175</f>
        <v>6</v>
      </c>
      <c r="F176" s="91">
        <f t="shared" ref="F176" si="564">E176-F174+F175</f>
        <v>7</v>
      </c>
      <c r="G176" s="91">
        <f t="shared" ref="G176" si="565">F176-G174+G175</f>
        <v>9</v>
      </c>
      <c r="H176" s="91">
        <f t="shared" ref="H176" si="566">G176-H174+H175</f>
        <v>8</v>
      </c>
      <c r="I176" s="91">
        <f t="shared" ref="I176" si="567">H176-I174+I175</f>
        <v>7</v>
      </c>
      <c r="J176" s="91">
        <f t="shared" ref="J176" si="568">I176-J174+J175</f>
        <v>6</v>
      </c>
      <c r="K176" s="91">
        <f t="shared" ref="K176" si="569">J176-K174+K175</f>
        <v>5</v>
      </c>
      <c r="L176" s="91">
        <f t="shared" ref="L176" si="570">K176-L174+L175</f>
        <v>5</v>
      </c>
      <c r="M176" s="91">
        <f t="shared" ref="M176" si="571">L176-M174+M175</f>
        <v>5</v>
      </c>
      <c r="N176" s="91">
        <f t="shared" ref="N176" si="572">M176-N174+N175</f>
        <v>5</v>
      </c>
      <c r="O176" s="91">
        <f t="shared" ref="O176" si="573">N176-O174+O175</f>
        <v>5</v>
      </c>
      <c r="P176" s="91">
        <f t="shared" ref="P176" si="574">O176-P174+P175</f>
        <v>5</v>
      </c>
      <c r="Q176" s="91">
        <f t="shared" ref="Q176" si="575">P176-Q174+Q175</f>
        <v>2</v>
      </c>
      <c r="R176" s="91">
        <f t="shared" ref="R176" si="576">Q176-R174+R175</f>
        <v>0</v>
      </c>
      <c r="S176" s="91">
        <f t="shared" ref="S176" si="577">R176-S174+S175</f>
        <v>0</v>
      </c>
      <c r="T176" s="92">
        <f t="shared" ref="T176" si="578">S176-T174+T175</f>
        <v>0</v>
      </c>
      <c r="U176" s="93">
        <f t="shared" ref="U176" si="579">T176-U174+U175</f>
        <v>0</v>
      </c>
      <c r="V176" s="94">
        <f t="shared" ref="V176" si="580">U176-V174+V175</f>
        <v>0</v>
      </c>
      <c r="W176" s="95" t="s">
        <v>70</v>
      </c>
      <c r="X176" s="95" t="s">
        <v>70</v>
      </c>
      <c r="Y176" s="96" t="s">
        <v>70</v>
      </c>
      <c r="Z176" s="97" t="s">
        <v>70</v>
      </c>
      <c r="AA176" s="97" t="s">
        <v>70</v>
      </c>
      <c r="AB176" s="98" t="s">
        <v>70</v>
      </c>
      <c r="AC176" s="24"/>
      <c r="AD176" s="167">
        <f>MAX(C176:AB176)</f>
        <v>9</v>
      </c>
      <c r="AE176" s="167">
        <f>V176+SUM(W175:AA175)</f>
        <v>0</v>
      </c>
      <c r="AF176" s="41"/>
      <c r="AG176" s="41"/>
    </row>
    <row r="177" spans="1:33" ht="15.6" customHeight="1" x14ac:dyDescent="0.2">
      <c r="A177" s="174"/>
      <c r="B177" s="20" t="s">
        <v>9</v>
      </c>
      <c r="C177" s="147"/>
      <c r="D177" s="148"/>
      <c r="E177" s="148"/>
      <c r="F177" s="148"/>
      <c r="G177" s="148"/>
      <c r="H177" s="148"/>
      <c r="I177" s="99">
        <v>22.17</v>
      </c>
      <c r="J177" s="148"/>
      <c r="K177" s="148"/>
      <c r="L177" s="148"/>
      <c r="M177" s="148"/>
      <c r="N177" s="148"/>
      <c r="O177" s="99">
        <v>22.29</v>
      </c>
      <c r="P177" s="148"/>
      <c r="Q177" s="148"/>
      <c r="R177" s="99">
        <v>22.34</v>
      </c>
      <c r="S177" s="148"/>
      <c r="T177" s="148"/>
      <c r="U177" s="149"/>
      <c r="V177" s="150">
        <v>22.41</v>
      </c>
      <c r="W177" s="149"/>
      <c r="X177" s="100" t="s">
        <v>70</v>
      </c>
      <c r="Y177" s="149"/>
      <c r="Z177" s="148"/>
      <c r="AA177" s="148"/>
      <c r="AB177" s="151" t="s">
        <v>70</v>
      </c>
      <c r="AC177" s="25">
        <v>36</v>
      </c>
      <c r="AD177" s="166"/>
      <c r="AE177" s="166"/>
      <c r="AF177" s="41"/>
      <c r="AG177" s="41"/>
    </row>
    <row r="178" spans="1:33" ht="15.6" customHeight="1" x14ac:dyDescent="0.2">
      <c r="A178" s="175"/>
      <c r="B178" s="21" t="s">
        <v>10</v>
      </c>
      <c r="C178" s="152">
        <v>22.05</v>
      </c>
      <c r="D178" s="153"/>
      <c r="E178" s="153"/>
      <c r="F178" s="153"/>
      <c r="G178" s="153"/>
      <c r="H178" s="153"/>
      <c r="I178" s="101">
        <v>22.18</v>
      </c>
      <c r="J178" s="153"/>
      <c r="K178" s="153"/>
      <c r="L178" s="153"/>
      <c r="M178" s="153"/>
      <c r="N178" s="153"/>
      <c r="O178" s="101">
        <v>22.3</v>
      </c>
      <c r="P178" s="153"/>
      <c r="Q178" s="153"/>
      <c r="R178" s="101">
        <f>R177</f>
        <v>22.34</v>
      </c>
      <c r="S178" s="153"/>
      <c r="T178" s="153"/>
      <c r="U178" s="153"/>
      <c r="V178" s="154"/>
      <c r="W178" s="153"/>
      <c r="X178" s="102" t="s">
        <v>70</v>
      </c>
      <c r="Y178" s="153"/>
      <c r="Z178" s="153"/>
      <c r="AA178" s="153"/>
      <c r="AB178" s="155"/>
      <c r="AC178" s="24"/>
      <c r="AD178" s="168"/>
      <c r="AE178" s="168"/>
      <c r="AF178" s="41"/>
      <c r="AG178" s="41"/>
    </row>
    <row r="179" spans="1:33" ht="15.6" customHeight="1" thickBot="1" x14ac:dyDescent="0.25">
      <c r="A179" s="43">
        <v>523</v>
      </c>
      <c r="B179" s="43" t="s">
        <v>11</v>
      </c>
      <c r="C179" s="103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5"/>
      <c r="AC179" s="44"/>
      <c r="AD179" s="169"/>
      <c r="AE179" s="169"/>
      <c r="AF179" s="41"/>
      <c r="AG179" s="41"/>
    </row>
    <row r="180" spans="1:33" s="41" customFormat="1" ht="15.6" customHeight="1" thickBot="1" x14ac:dyDescent="0.25">
      <c r="A180" s="52" t="s">
        <v>12</v>
      </c>
      <c r="B180" s="48"/>
      <c r="C180" s="3"/>
      <c r="D180" s="4">
        <f t="shared" ref="D180:AB180" si="581">SUMIF($B6:$B179,"l. wys.",D6:D179)</f>
        <v>2</v>
      </c>
      <c r="E180" s="4">
        <f t="shared" si="581"/>
        <v>23</v>
      </c>
      <c r="F180" s="4">
        <f t="shared" si="581"/>
        <v>24</v>
      </c>
      <c r="G180" s="4">
        <f t="shared" si="581"/>
        <v>56</v>
      </c>
      <c r="H180" s="4">
        <f t="shared" si="581"/>
        <v>128</v>
      </c>
      <c r="I180" s="4">
        <f t="shared" si="581"/>
        <v>138</v>
      </c>
      <c r="J180" s="4">
        <f t="shared" si="581"/>
        <v>82</v>
      </c>
      <c r="K180" s="4">
        <f t="shared" si="581"/>
        <v>38</v>
      </c>
      <c r="L180" s="4">
        <f t="shared" si="581"/>
        <v>58</v>
      </c>
      <c r="M180" s="4">
        <f t="shared" si="581"/>
        <v>126</v>
      </c>
      <c r="N180" s="4">
        <f t="shared" si="581"/>
        <v>220</v>
      </c>
      <c r="O180" s="4">
        <f t="shared" si="581"/>
        <v>91</v>
      </c>
      <c r="P180" s="4">
        <f t="shared" si="581"/>
        <v>65</v>
      </c>
      <c r="Q180" s="4">
        <f t="shared" si="581"/>
        <v>123</v>
      </c>
      <c r="R180" s="4">
        <f t="shared" si="581"/>
        <v>56</v>
      </c>
      <c r="S180" s="4">
        <f t="shared" si="581"/>
        <v>104</v>
      </c>
      <c r="T180" s="4">
        <f t="shared" si="581"/>
        <v>67</v>
      </c>
      <c r="U180" s="4">
        <f t="shared" si="581"/>
        <v>63</v>
      </c>
      <c r="V180" s="4">
        <f t="shared" si="581"/>
        <v>29</v>
      </c>
      <c r="W180" s="4">
        <f t="shared" si="581"/>
        <v>30</v>
      </c>
      <c r="X180" s="4">
        <f t="shared" si="581"/>
        <v>39</v>
      </c>
      <c r="Y180" s="4">
        <f t="shared" si="581"/>
        <v>12</v>
      </c>
      <c r="Z180" s="4">
        <f t="shared" si="581"/>
        <v>20</v>
      </c>
      <c r="AA180" s="4">
        <f t="shared" si="581"/>
        <v>18</v>
      </c>
      <c r="AB180" s="4">
        <f t="shared" si="581"/>
        <v>12</v>
      </c>
      <c r="AC180" s="40" t="str">
        <f>"Σ: "&amp;SUM(C180:AB180)</f>
        <v>Σ: 1624</v>
      </c>
      <c r="AE180" s="170">
        <f>SUM(AE$6:AE179)</f>
        <v>131</v>
      </c>
    </row>
    <row r="181" spans="1:33" s="41" customFormat="1" ht="15.6" customHeight="1" thickBot="1" x14ac:dyDescent="0.25">
      <c r="A181" s="53" t="s">
        <v>13</v>
      </c>
      <c r="B181" s="49"/>
      <c r="C181" s="5">
        <f t="shared" ref="C181:AA181" si="582">SUMIF($B6:$B179,"l. wsiad.",C6:C179)</f>
        <v>98</v>
      </c>
      <c r="D181" s="6">
        <f t="shared" si="582"/>
        <v>226</v>
      </c>
      <c r="E181" s="6">
        <f t="shared" si="582"/>
        <v>180</v>
      </c>
      <c r="F181" s="6">
        <f t="shared" si="582"/>
        <v>61</v>
      </c>
      <c r="G181" s="6">
        <f t="shared" si="582"/>
        <v>89</v>
      </c>
      <c r="H181" s="6">
        <f t="shared" si="582"/>
        <v>183</v>
      </c>
      <c r="I181" s="6">
        <f t="shared" si="582"/>
        <v>317</v>
      </c>
      <c r="J181" s="6">
        <f t="shared" si="582"/>
        <v>156</v>
      </c>
      <c r="K181" s="6">
        <f t="shared" si="582"/>
        <v>62</v>
      </c>
      <c r="L181" s="6">
        <f t="shared" si="582"/>
        <v>25</v>
      </c>
      <c r="M181" s="6">
        <f t="shared" si="582"/>
        <v>49</v>
      </c>
      <c r="N181" s="6">
        <f t="shared" si="582"/>
        <v>94</v>
      </c>
      <c r="O181" s="6">
        <f t="shared" si="582"/>
        <v>42</v>
      </c>
      <c r="P181" s="6">
        <f t="shared" si="582"/>
        <v>12</v>
      </c>
      <c r="Q181" s="6">
        <f t="shared" si="582"/>
        <v>9</v>
      </c>
      <c r="R181" s="6">
        <f t="shared" si="582"/>
        <v>10</v>
      </c>
      <c r="S181" s="6">
        <f t="shared" si="582"/>
        <v>4</v>
      </c>
      <c r="T181" s="6">
        <f t="shared" si="582"/>
        <v>5</v>
      </c>
      <c r="U181" s="6">
        <f t="shared" si="582"/>
        <v>0</v>
      </c>
      <c r="V181" s="6">
        <f t="shared" si="582"/>
        <v>0</v>
      </c>
      <c r="W181" s="6">
        <f t="shared" si="582"/>
        <v>2</v>
      </c>
      <c r="X181" s="6">
        <f t="shared" si="582"/>
        <v>0</v>
      </c>
      <c r="Y181" s="6">
        <f t="shared" si="582"/>
        <v>0</v>
      </c>
      <c r="Z181" s="6">
        <f t="shared" si="582"/>
        <v>0</v>
      </c>
      <c r="AA181" s="6">
        <f t="shared" si="582"/>
        <v>0</v>
      </c>
      <c r="AB181" s="8"/>
      <c r="AC181" s="42" t="str">
        <f>"Σ: "&amp;SUM(C181:AB181)</f>
        <v>Σ: 1624</v>
      </c>
      <c r="AD181" s="172"/>
      <c r="AE181" s="172"/>
    </row>
    <row r="182" spans="1:33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50"/>
      <c r="AF182" s="41"/>
      <c r="AG182" s="41"/>
    </row>
    <row r="183" spans="1:33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51"/>
      <c r="AF183" s="41"/>
      <c r="AG183" s="41"/>
    </row>
    <row r="184" spans="1:33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F184" s="41"/>
      <c r="AG184" s="41"/>
    </row>
    <row r="185" spans="1:33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F185" s="41"/>
      <c r="AG185" s="41"/>
    </row>
    <row r="186" spans="1:33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F186" s="41"/>
      <c r="AG186" s="41"/>
    </row>
    <row r="187" spans="1:33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F187" s="41"/>
      <c r="AG187" s="41"/>
    </row>
    <row r="188" spans="1:33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F188" s="41"/>
      <c r="AG188" s="41"/>
    </row>
    <row r="189" spans="1:33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F189" s="41"/>
      <c r="AG189" s="41"/>
    </row>
    <row r="190" spans="1:33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F190" s="41"/>
      <c r="AG190" s="41"/>
    </row>
    <row r="191" spans="1:33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F191" s="41"/>
      <c r="AG191" s="41"/>
    </row>
    <row r="192" spans="1:33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F192" s="41"/>
      <c r="AG192" s="41"/>
    </row>
    <row r="193" spans="1:33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F193" s="41"/>
      <c r="AG193" s="41"/>
    </row>
  </sheetData>
  <sheetProtection selectLockedCells="1" selectUnlockedCells="1"/>
  <mergeCells count="30">
    <mergeCell ref="C41:AB41"/>
    <mergeCell ref="A128:A130"/>
    <mergeCell ref="A134:A136"/>
    <mergeCell ref="A140:A142"/>
    <mergeCell ref="A146:A148"/>
    <mergeCell ref="A98:A100"/>
    <mergeCell ref="A104:A106"/>
    <mergeCell ref="A110:A112"/>
    <mergeCell ref="A116:A118"/>
    <mergeCell ref="A122:A124"/>
    <mergeCell ref="A74:A76"/>
    <mergeCell ref="A80:A82"/>
    <mergeCell ref="A8:A10"/>
    <mergeCell ref="A86:A88"/>
    <mergeCell ref="A92:A94"/>
    <mergeCell ref="A44:A46"/>
    <mergeCell ref="A50:A52"/>
    <mergeCell ref="A56:A58"/>
    <mergeCell ref="A62:A64"/>
    <mergeCell ref="A68:A70"/>
    <mergeCell ref="A14:A16"/>
    <mergeCell ref="A20:A22"/>
    <mergeCell ref="A26:A28"/>
    <mergeCell ref="A32:A34"/>
    <mergeCell ref="A38:A40"/>
    <mergeCell ref="A152:A154"/>
    <mergeCell ref="A158:A160"/>
    <mergeCell ref="A164:A166"/>
    <mergeCell ref="A170:A172"/>
    <mergeCell ref="A176:A178"/>
  </mergeCells>
  <conditionalFormatting sqref="AC8:AC179">
    <cfRule type="expression" dxfId="764" priority="1007" stopIfTrue="1">
      <formula>AN8</formula>
    </cfRule>
  </conditionalFormatting>
  <conditionalFormatting sqref="C8:AB8">
    <cfRule type="cellIs" dxfId="763" priority="1030" stopIfTrue="1" operator="equal">
      <formula>$AD8</formula>
    </cfRule>
  </conditionalFormatting>
  <conditionalFormatting sqref="AC14:AC17">
    <cfRule type="expression" dxfId="762" priority="159" stopIfTrue="1">
      <formula>AN14</formula>
    </cfRule>
  </conditionalFormatting>
  <conditionalFormatting sqref="AC14:AC17">
    <cfRule type="expression" dxfId="761" priority="158" stopIfTrue="1">
      <formula>AN14</formula>
    </cfRule>
  </conditionalFormatting>
  <conditionalFormatting sqref="AC14:AC17">
    <cfRule type="expression" dxfId="760" priority="157" stopIfTrue="1">
      <formula>AN14</formula>
    </cfRule>
  </conditionalFormatting>
  <conditionalFormatting sqref="AC20:AC23">
    <cfRule type="expression" dxfId="759" priority="156" stopIfTrue="1">
      <formula>AN20</formula>
    </cfRule>
  </conditionalFormatting>
  <conditionalFormatting sqref="AC20:AC23">
    <cfRule type="expression" dxfId="758" priority="155" stopIfTrue="1">
      <formula>AN20</formula>
    </cfRule>
  </conditionalFormatting>
  <conditionalFormatting sqref="AC20:AC23">
    <cfRule type="expression" dxfId="757" priority="154" stopIfTrue="1">
      <formula>AN20</formula>
    </cfRule>
  </conditionalFormatting>
  <conditionalFormatting sqref="AC26:AC29">
    <cfRule type="expression" dxfId="756" priority="153" stopIfTrue="1">
      <formula>AN26</formula>
    </cfRule>
  </conditionalFormatting>
  <conditionalFormatting sqref="AC26:AC29">
    <cfRule type="expression" dxfId="755" priority="152" stopIfTrue="1">
      <formula>AN26</formula>
    </cfRule>
  </conditionalFormatting>
  <conditionalFormatting sqref="AC26:AC29">
    <cfRule type="expression" dxfId="754" priority="151" stopIfTrue="1">
      <formula>AN26</formula>
    </cfRule>
  </conditionalFormatting>
  <conditionalFormatting sqref="AC32:AC35">
    <cfRule type="expression" dxfId="753" priority="150" stopIfTrue="1">
      <formula>AN32</formula>
    </cfRule>
  </conditionalFormatting>
  <conditionalFormatting sqref="AC32:AC35">
    <cfRule type="expression" dxfId="752" priority="149" stopIfTrue="1">
      <formula>AN32</formula>
    </cfRule>
  </conditionalFormatting>
  <conditionalFormatting sqref="AC32:AC35">
    <cfRule type="expression" dxfId="751" priority="148" stopIfTrue="1">
      <formula>AN32</formula>
    </cfRule>
  </conditionalFormatting>
  <conditionalFormatting sqref="AC38:AC41">
    <cfRule type="expression" dxfId="750" priority="147" stopIfTrue="1">
      <formula>AN38</formula>
    </cfRule>
  </conditionalFormatting>
  <conditionalFormatting sqref="AC38:AC41">
    <cfRule type="expression" dxfId="749" priority="146" stopIfTrue="1">
      <formula>AN38</formula>
    </cfRule>
  </conditionalFormatting>
  <conditionalFormatting sqref="AC38:AC41">
    <cfRule type="expression" dxfId="748" priority="145" stopIfTrue="1">
      <formula>AN38</formula>
    </cfRule>
  </conditionalFormatting>
  <conditionalFormatting sqref="AC44:AC47">
    <cfRule type="expression" dxfId="747" priority="144" stopIfTrue="1">
      <formula>AN44</formula>
    </cfRule>
  </conditionalFormatting>
  <conditionalFormatting sqref="AC44:AC47">
    <cfRule type="expression" dxfId="746" priority="143" stopIfTrue="1">
      <formula>AN44</formula>
    </cfRule>
  </conditionalFormatting>
  <conditionalFormatting sqref="AC44:AC47">
    <cfRule type="expression" dxfId="745" priority="142" stopIfTrue="1">
      <formula>AN44</formula>
    </cfRule>
  </conditionalFormatting>
  <conditionalFormatting sqref="AC50:AC53">
    <cfRule type="expression" dxfId="744" priority="141" stopIfTrue="1">
      <formula>AN50</formula>
    </cfRule>
  </conditionalFormatting>
  <conditionalFormatting sqref="AC50:AC53">
    <cfRule type="expression" dxfId="743" priority="140" stopIfTrue="1">
      <formula>AN50</formula>
    </cfRule>
  </conditionalFormatting>
  <conditionalFormatting sqref="AC50:AC53">
    <cfRule type="expression" dxfId="742" priority="139" stopIfTrue="1">
      <formula>AN50</formula>
    </cfRule>
  </conditionalFormatting>
  <conditionalFormatting sqref="AC56:AC59">
    <cfRule type="expression" dxfId="741" priority="138" stopIfTrue="1">
      <formula>AN56</formula>
    </cfRule>
  </conditionalFormatting>
  <conditionalFormatting sqref="AC56:AC59">
    <cfRule type="expression" dxfId="740" priority="137" stopIfTrue="1">
      <formula>AN56</formula>
    </cfRule>
  </conditionalFormatting>
  <conditionalFormatting sqref="AC56:AC59">
    <cfRule type="expression" dxfId="739" priority="136" stopIfTrue="1">
      <formula>AN56</formula>
    </cfRule>
  </conditionalFormatting>
  <conditionalFormatting sqref="C14:AB14 C20:AB20 C26:AB26 C32:AB32 C44:AB44 C50:AB50 C56:AB56 C38:AB38">
    <cfRule type="cellIs" dxfId="738" priority="135" stopIfTrue="1" operator="equal">
      <formula>$AD14</formula>
    </cfRule>
  </conditionalFormatting>
  <conditionalFormatting sqref="AC62:AC65">
    <cfRule type="expression" dxfId="737" priority="134" stopIfTrue="1">
      <formula>AN62</formula>
    </cfRule>
  </conditionalFormatting>
  <conditionalFormatting sqref="AC62:AC65">
    <cfRule type="expression" dxfId="736" priority="133" stopIfTrue="1">
      <formula>AN62</formula>
    </cfRule>
  </conditionalFormatting>
  <conditionalFormatting sqref="AC62:AC65">
    <cfRule type="expression" dxfId="735" priority="132" stopIfTrue="1">
      <formula>AN62</formula>
    </cfRule>
  </conditionalFormatting>
  <conditionalFormatting sqref="AC68:AC71">
    <cfRule type="expression" dxfId="734" priority="131" stopIfTrue="1">
      <formula>AN68</formula>
    </cfRule>
  </conditionalFormatting>
  <conditionalFormatting sqref="AC68:AC71">
    <cfRule type="expression" dxfId="733" priority="130" stopIfTrue="1">
      <formula>AN68</formula>
    </cfRule>
  </conditionalFormatting>
  <conditionalFormatting sqref="AC68:AC71">
    <cfRule type="expression" dxfId="732" priority="129" stopIfTrue="1">
      <formula>AN68</formula>
    </cfRule>
  </conditionalFormatting>
  <conditionalFormatting sqref="AC74:AC77">
    <cfRule type="expression" dxfId="731" priority="128" stopIfTrue="1">
      <formula>AN74</formula>
    </cfRule>
  </conditionalFormatting>
  <conditionalFormatting sqref="AC74:AC77">
    <cfRule type="expression" dxfId="730" priority="127" stopIfTrue="1">
      <formula>AN74</formula>
    </cfRule>
  </conditionalFormatting>
  <conditionalFormatting sqref="AC74:AC77">
    <cfRule type="expression" dxfId="729" priority="126" stopIfTrue="1">
      <formula>AN74</formula>
    </cfRule>
  </conditionalFormatting>
  <conditionalFormatting sqref="AC80:AC83">
    <cfRule type="expression" dxfId="728" priority="125" stopIfTrue="1">
      <formula>AN80</formula>
    </cfRule>
  </conditionalFormatting>
  <conditionalFormatting sqref="AC80:AC83">
    <cfRule type="expression" dxfId="727" priority="124" stopIfTrue="1">
      <formula>AN80</formula>
    </cfRule>
  </conditionalFormatting>
  <conditionalFormatting sqref="AC80:AC83">
    <cfRule type="expression" dxfId="726" priority="123" stopIfTrue="1">
      <formula>AN80</formula>
    </cfRule>
  </conditionalFormatting>
  <conditionalFormatting sqref="AC86:AC89">
    <cfRule type="expression" dxfId="725" priority="122" stopIfTrue="1">
      <formula>AN86</formula>
    </cfRule>
  </conditionalFormatting>
  <conditionalFormatting sqref="AC86:AC89">
    <cfRule type="expression" dxfId="724" priority="121" stopIfTrue="1">
      <formula>AN86</formula>
    </cfRule>
  </conditionalFormatting>
  <conditionalFormatting sqref="AC86:AC89">
    <cfRule type="expression" dxfId="723" priority="120" stopIfTrue="1">
      <formula>AN86</formula>
    </cfRule>
  </conditionalFormatting>
  <conditionalFormatting sqref="AC92:AC95">
    <cfRule type="expression" dxfId="722" priority="119" stopIfTrue="1">
      <formula>AN92</formula>
    </cfRule>
  </conditionalFormatting>
  <conditionalFormatting sqref="AC92:AC95">
    <cfRule type="expression" dxfId="721" priority="118" stopIfTrue="1">
      <formula>AN92</formula>
    </cfRule>
  </conditionalFormatting>
  <conditionalFormatting sqref="AC92:AC95">
    <cfRule type="expression" dxfId="720" priority="117" stopIfTrue="1">
      <formula>AN92</formula>
    </cfRule>
  </conditionalFormatting>
  <conditionalFormatting sqref="AC98:AC101">
    <cfRule type="expression" dxfId="719" priority="116" stopIfTrue="1">
      <formula>AN98</formula>
    </cfRule>
  </conditionalFormatting>
  <conditionalFormatting sqref="AC98:AC101">
    <cfRule type="expression" dxfId="718" priority="115" stopIfTrue="1">
      <formula>AN98</formula>
    </cfRule>
  </conditionalFormatting>
  <conditionalFormatting sqref="AC98:AC101">
    <cfRule type="expression" dxfId="717" priority="114" stopIfTrue="1">
      <formula>AN98</formula>
    </cfRule>
  </conditionalFormatting>
  <conditionalFormatting sqref="AC104:AC107">
    <cfRule type="expression" dxfId="716" priority="113" stopIfTrue="1">
      <formula>AN104</formula>
    </cfRule>
  </conditionalFormatting>
  <conditionalFormatting sqref="AC104:AC107">
    <cfRule type="expression" dxfId="715" priority="112" stopIfTrue="1">
      <formula>AN104</formula>
    </cfRule>
  </conditionalFormatting>
  <conditionalFormatting sqref="AC104:AC107">
    <cfRule type="expression" dxfId="714" priority="111" stopIfTrue="1">
      <formula>AN104</formula>
    </cfRule>
  </conditionalFormatting>
  <conditionalFormatting sqref="C62:AB62 C68:AB68 C74:AB74 C80:AB80 C86:AB86 C92:AB92 C98:AB98 C104:AB104">
    <cfRule type="cellIs" dxfId="713" priority="110" stopIfTrue="1" operator="equal">
      <formula>$AD62</formula>
    </cfRule>
  </conditionalFormatting>
  <conditionalFormatting sqref="AC110:AC113">
    <cfRule type="expression" dxfId="712" priority="109" stopIfTrue="1">
      <formula>AN110</formula>
    </cfRule>
  </conditionalFormatting>
  <conditionalFormatting sqref="AC110:AC113">
    <cfRule type="expression" dxfId="711" priority="108" stopIfTrue="1">
      <formula>AN110</formula>
    </cfRule>
  </conditionalFormatting>
  <conditionalFormatting sqref="AC110:AC113">
    <cfRule type="expression" dxfId="710" priority="107" stopIfTrue="1">
      <formula>AN110</formula>
    </cfRule>
  </conditionalFormatting>
  <conditionalFormatting sqref="AC116:AC119">
    <cfRule type="expression" dxfId="709" priority="106" stopIfTrue="1">
      <formula>AN116</formula>
    </cfRule>
  </conditionalFormatting>
  <conditionalFormatting sqref="AC116:AC119">
    <cfRule type="expression" dxfId="708" priority="105" stopIfTrue="1">
      <formula>AN116</formula>
    </cfRule>
  </conditionalFormatting>
  <conditionalFormatting sqref="AC116:AC119">
    <cfRule type="expression" dxfId="707" priority="104" stopIfTrue="1">
      <formula>AN116</formula>
    </cfRule>
  </conditionalFormatting>
  <conditionalFormatting sqref="AC122:AC125">
    <cfRule type="expression" dxfId="706" priority="103" stopIfTrue="1">
      <formula>AN122</formula>
    </cfRule>
  </conditionalFormatting>
  <conditionalFormatting sqref="AC122:AC125">
    <cfRule type="expression" dxfId="705" priority="102" stopIfTrue="1">
      <formula>AN122</formula>
    </cfRule>
  </conditionalFormatting>
  <conditionalFormatting sqref="AC122:AC125">
    <cfRule type="expression" dxfId="704" priority="101" stopIfTrue="1">
      <formula>AN122</formula>
    </cfRule>
  </conditionalFormatting>
  <conditionalFormatting sqref="AC128:AC131">
    <cfRule type="expression" dxfId="703" priority="100" stopIfTrue="1">
      <formula>AN128</formula>
    </cfRule>
  </conditionalFormatting>
  <conditionalFormatting sqref="AC128:AC131">
    <cfRule type="expression" dxfId="702" priority="99" stopIfTrue="1">
      <formula>AN128</formula>
    </cfRule>
  </conditionalFormatting>
  <conditionalFormatting sqref="AC128:AC131">
    <cfRule type="expression" dxfId="701" priority="98" stopIfTrue="1">
      <formula>AN128</formula>
    </cfRule>
  </conditionalFormatting>
  <conditionalFormatting sqref="AC134:AC137">
    <cfRule type="expression" dxfId="700" priority="97" stopIfTrue="1">
      <formula>AN134</formula>
    </cfRule>
  </conditionalFormatting>
  <conditionalFormatting sqref="AC134:AC137">
    <cfRule type="expression" dxfId="699" priority="96" stopIfTrue="1">
      <formula>AN134</formula>
    </cfRule>
  </conditionalFormatting>
  <conditionalFormatting sqref="AC134:AC137">
    <cfRule type="expression" dxfId="698" priority="95" stopIfTrue="1">
      <formula>AN134</formula>
    </cfRule>
  </conditionalFormatting>
  <conditionalFormatting sqref="AC140:AC143">
    <cfRule type="expression" dxfId="697" priority="94" stopIfTrue="1">
      <formula>AN140</formula>
    </cfRule>
  </conditionalFormatting>
  <conditionalFormatting sqref="AC140:AC143">
    <cfRule type="expression" dxfId="696" priority="93" stopIfTrue="1">
      <formula>AN140</formula>
    </cfRule>
  </conditionalFormatting>
  <conditionalFormatting sqref="AC140:AC143">
    <cfRule type="expression" dxfId="695" priority="92" stopIfTrue="1">
      <formula>AN140</formula>
    </cfRule>
  </conditionalFormatting>
  <conditionalFormatting sqref="AC146:AC149">
    <cfRule type="expression" dxfId="694" priority="91" stopIfTrue="1">
      <formula>AN146</formula>
    </cfRule>
  </conditionalFormatting>
  <conditionalFormatting sqref="AC146:AC149">
    <cfRule type="expression" dxfId="693" priority="90" stopIfTrue="1">
      <formula>AN146</formula>
    </cfRule>
  </conditionalFormatting>
  <conditionalFormatting sqref="AC146:AC149">
    <cfRule type="expression" dxfId="692" priority="89" stopIfTrue="1">
      <formula>AN146</formula>
    </cfRule>
  </conditionalFormatting>
  <conditionalFormatting sqref="AC152:AC155">
    <cfRule type="expression" dxfId="691" priority="88" stopIfTrue="1">
      <formula>AN152</formula>
    </cfRule>
  </conditionalFormatting>
  <conditionalFormatting sqref="AC152:AC155">
    <cfRule type="expression" dxfId="690" priority="87" stopIfTrue="1">
      <formula>AN152</formula>
    </cfRule>
  </conditionalFormatting>
  <conditionalFormatting sqref="AC152:AC155">
    <cfRule type="expression" dxfId="689" priority="86" stopIfTrue="1">
      <formula>AN152</formula>
    </cfRule>
  </conditionalFormatting>
  <conditionalFormatting sqref="C110:AB110 C116:AB116 C122:AB122 C128:AB128 C134:AB134 C140:AB140 C146:AB146 C152:AB152">
    <cfRule type="cellIs" dxfId="688" priority="85" stopIfTrue="1" operator="equal">
      <formula>$AD110</formula>
    </cfRule>
  </conditionalFormatting>
  <conditionalFormatting sqref="AC158:AC161">
    <cfRule type="expression" dxfId="687" priority="84" stopIfTrue="1">
      <formula>AN158</formula>
    </cfRule>
  </conditionalFormatting>
  <conditionalFormatting sqref="AC158:AC161">
    <cfRule type="expression" dxfId="686" priority="83" stopIfTrue="1">
      <formula>AN158</formula>
    </cfRule>
  </conditionalFormatting>
  <conditionalFormatting sqref="AC158:AC161">
    <cfRule type="expression" dxfId="685" priority="82" stopIfTrue="1">
      <formula>AN158</formula>
    </cfRule>
  </conditionalFormatting>
  <conditionalFormatting sqref="AC164:AC167">
    <cfRule type="expression" dxfId="684" priority="81" stopIfTrue="1">
      <formula>AN164</formula>
    </cfRule>
  </conditionalFormatting>
  <conditionalFormatting sqref="AC164:AC167">
    <cfRule type="expression" dxfId="683" priority="80" stopIfTrue="1">
      <formula>AN164</formula>
    </cfRule>
  </conditionalFormatting>
  <conditionalFormatting sqref="AC164:AC167">
    <cfRule type="expression" dxfId="682" priority="79" stopIfTrue="1">
      <formula>AN164</formula>
    </cfRule>
  </conditionalFormatting>
  <conditionalFormatting sqref="AC170:AC173">
    <cfRule type="expression" dxfId="681" priority="78" stopIfTrue="1">
      <formula>AN170</formula>
    </cfRule>
  </conditionalFormatting>
  <conditionalFormatting sqref="AC170:AC173">
    <cfRule type="expression" dxfId="680" priority="77" stopIfTrue="1">
      <formula>AN170</formula>
    </cfRule>
  </conditionalFormatting>
  <conditionalFormatting sqref="AC170:AC173">
    <cfRule type="expression" dxfId="679" priority="76" stopIfTrue="1">
      <formula>AN170</formula>
    </cfRule>
  </conditionalFormatting>
  <conditionalFormatting sqref="AC176:AC179">
    <cfRule type="expression" dxfId="678" priority="75" stopIfTrue="1">
      <formula>AN176</formula>
    </cfRule>
  </conditionalFormatting>
  <conditionalFormatting sqref="AC176:AC179">
    <cfRule type="expression" dxfId="677" priority="74" stopIfTrue="1">
      <formula>AN176</formula>
    </cfRule>
  </conditionalFormatting>
  <conditionalFormatting sqref="AC176:AC179">
    <cfRule type="expression" dxfId="676" priority="73" stopIfTrue="1">
      <formula>AN176</formula>
    </cfRule>
  </conditionalFormatting>
  <conditionalFormatting sqref="C158:AB158 C164:AB164 C170:AB170 C176:AB176">
    <cfRule type="cellIs" dxfId="675" priority="60" stopIfTrue="1" operator="equal">
      <formula>$AD158</formula>
    </cfRule>
  </conditionalFormatting>
  <conditionalFormatting sqref="V14:AB14">
    <cfRule type="cellIs" dxfId="674" priority="26" stopIfTrue="1" operator="equal">
      <formula>$AD14</formula>
    </cfRule>
  </conditionalFormatting>
  <conditionalFormatting sqref="V26:AB26">
    <cfRule type="cellIs" dxfId="673" priority="25" stopIfTrue="1" operator="equal">
      <formula>$AD26</formula>
    </cfRule>
  </conditionalFormatting>
  <conditionalFormatting sqref="V32:AB32">
    <cfRule type="cellIs" dxfId="672" priority="24" stopIfTrue="1" operator="equal">
      <formula>$AD32</formula>
    </cfRule>
  </conditionalFormatting>
  <conditionalFormatting sqref="V44:AB44">
    <cfRule type="cellIs" dxfId="671" priority="23" stopIfTrue="1" operator="equal">
      <formula>$AD44</formula>
    </cfRule>
  </conditionalFormatting>
  <conditionalFormatting sqref="V50:AB50">
    <cfRule type="cellIs" dxfId="670" priority="22" stopIfTrue="1" operator="equal">
      <formula>$AD50</formula>
    </cfRule>
  </conditionalFormatting>
  <conditionalFormatting sqref="V56:AB56">
    <cfRule type="cellIs" dxfId="669" priority="21" stopIfTrue="1" operator="equal">
      <formula>$AD56</formula>
    </cfRule>
  </conditionalFormatting>
  <conditionalFormatting sqref="V68:AB68">
    <cfRule type="cellIs" dxfId="668" priority="20" stopIfTrue="1" operator="equal">
      <formula>$AD68</formula>
    </cfRule>
  </conditionalFormatting>
  <conditionalFormatting sqref="V74:AB74">
    <cfRule type="cellIs" dxfId="667" priority="19" stopIfTrue="1" operator="equal">
      <formula>$AD74</formula>
    </cfRule>
  </conditionalFormatting>
  <conditionalFormatting sqref="V80:AB80">
    <cfRule type="cellIs" dxfId="666" priority="18" stopIfTrue="1" operator="equal">
      <formula>$AD80</formula>
    </cfRule>
  </conditionalFormatting>
  <conditionalFormatting sqref="V92:AB92">
    <cfRule type="cellIs" dxfId="665" priority="17" stopIfTrue="1" operator="equal">
      <formula>$AD92</formula>
    </cfRule>
  </conditionalFormatting>
  <conditionalFormatting sqref="V98:AB98">
    <cfRule type="cellIs" dxfId="664" priority="16" stopIfTrue="1" operator="equal">
      <formula>$AD98</formula>
    </cfRule>
  </conditionalFormatting>
  <conditionalFormatting sqref="V116:AB116">
    <cfRule type="cellIs" dxfId="663" priority="15" stopIfTrue="1" operator="equal">
      <formula>$AD116</formula>
    </cfRule>
  </conditionalFormatting>
  <conditionalFormatting sqref="V134:AB134">
    <cfRule type="cellIs" dxfId="662" priority="14" stopIfTrue="1" operator="equal">
      <formula>$AD134</formula>
    </cfRule>
  </conditionalFormatting>
  <conditionalFormatting sqref="V140:AB140">
    <cfRule type="cellIs" dxfId="661" priority="13" stopIfTrue="1" operator="equal">
      <formula>$AD140</formula>
    </cfRule>
  </conditionalFormatting>
  <conditionalFormatting sqref="V146:AB146">
    <cfRule type="cellIs" dxfId="660" priority="12" stopIfTrue="1" operator="equal">
      <formula>$AD146</formula>
    </cfRule>
  </conditionalFormatting>
  <conditionalFormatting sqref="V158:AB158">
    <cfRule type="cellIs" dxfId="659" priority="11" stopIfTrue="1" operator="equal">
      <formula>$AD158</formula>
    </cfRule>
  </conditionalFormatting>
  <conditionalFormatting sqref="V164:AB164">
    <cfRule type="cellIs" dxfId="658" priority="10" stopIfTrue="1" operator="equal">
      <formula>$AD164</formula>
    </cfRule>
  </conditionalFormatting>
  <conditionalFormatting sqref="V176:AB176">
    <cfRule type="cellIs" dxfId="657" priority="9" stopIfTrue="1" operator="equal">
      <formula>$AD176</formula>
    </cfRule>
  </conditionalFormatting>
  <conditionalFormatting sqref="V62:AA62">
    <cfRule type="cellIs" dxfId="656" priority="8" stopIfTrue="1" operator="equal">
      <formula>$AD62</formula>
    </cfRule>
  </conditionalFormatting>
  <conditionalFormatting sqref="V86:AA86">
    <cfRule type="cellIs" dxfId="655" priority="7" stopIfTrue="1" operator="equal">
      <formula>$AD86</formula>
    </cfRule>
  </conditionalFormatting>
  <conditionalFormatting sqref="V104:AA104">
    <cfRule type="cellIs" dxfId="654" priority="6" stopIfTrue="1" operator="equal">
      <formula>$AD104</formula>
    </cfRule>
  </conditionalFormatting>
  <conditionalFormatting sqref="V110:AA110">
    <cfRule type="cellIs" dxfId="653" priority="5" stopIfTrue="1" operator="equal">
      <formula>$AD110</formula>
    </cfRule>
  </conditionalFormatting>
  <conditionalFormatting sqref="V122:AA122">
    <cfRule type="cellIs" dxfId="652" priority="4" stopIfTrue="1" operator="equal">
      <formula>$AD122</formula>
    </cfRule>
  </conditionalFormatting>
  <conditionalFormatting sqref="V128:AA128">
    <cfRule type="cellIs" dxfId="651" priority="3" stopIfTrue="1" operator="equal">
      <formula>$AD128</formula>
    </cfRule>
  </conditionalFormatting>
  <conditionalFormatting sqref="V152:AA152">
    <cfRule type="cellIs" dxfId="650" priority="2" stopIfTrue="1" operator="equal">
      <formula>$AD152</formula>
    </cfRule>
  </conditionalFormatting>
  <conditionalFormatting sqref="V170:AA170">
    <cfRule type="cellIs" dxfId="649" priority="1" stopIfTrue="1" operator="equal">
      <formula>$AD170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7" manualBreakCount="7">
    <brk id="29" max="28" man="1"/>
    <brk id="53" max="28" man="1"/>
    <brk id="77" max="28" man="1"/>
    <brk id="101" max="28" man="1"/>
    <brk id="125" max="28" man="1"/>
    <brk id="149" max="28" man="1"/>
    <brk id="173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32" width="3.7109375" style="31" customWidth="1"/>
    <col min="33" max="33" width="11.7109375" style="31" customWidth="1"/>
    <col min="34" max="35" width="9.140625" style="172"/>
    <col min="36" max="16384" width="9.140625" style="31"/>
  </cols>
  <sheetData>
    <row r="1" spans="1:37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45" t="s">
        <v>72</v>
      </c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29"/>
      <c r="AG1" s="30"/>
      <c r="AH1"/>
      <c r="AI1"/>
    </row>
    <row r="2" spans="1:37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33"/>
      <c r="S2" s="1"/>
      <c r="T2" s="1"/>
      <c r="U2" s="1"/>
      <c r="V2" s="1"/>
      <c r="W2" s="1"/>
      <c r="X2" s="1"/>
      <c r="Y2" s="32"/>
      <c r="Z2" s="32"/>
      <c r="AA2" s="1"/>
      <c r="AB2" s="1"/>
      <c r="AC2" s="32"/>
      <c r="AD2" s="32"/>
      <c r="AE2" s="32"/>
      <c r="AF2" s="32"/>
      <c r="AG2" s="35"/>
      <c r="AH2"/>
      <c r="AI2"/>
    </row>
    <row r="3" spans="1:37" ht="21.95" customHeight="1" thickBot="1" x14ac:dyDescent="0.25">
      <c r="A3" s="11" t="s">
        <v>0</v>
      </c>
      <c r="B3" s="12">
        <v>13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4"/>
      <c r="R3" s="62" t="s">
        <v>32</v>
      </c>
      <c r="S3" s="1"/>
      <c r="T3" s="1"/>
      <c r="U3" s="1"/>
      <c r="V3" s="1"/>
      <c r="W3" s="1"/>
      <c r="X3" s="1"/>
      <c r="Y3" s="32"/>
      <c r="Z3" s="32"/>
      <c r="AA3" s="1"/>
      <c r="AB3" s="1"/>
      <c r="AC3" s="32"/>
      <c r="AD3" s="32"/>
      <c r="AE3" s="32"/>
      <c r="AF3" s="32"/>
      <c r="AG3" s="35"/>
      <c r="AH3"/>
      <c r="AI3"/>
    </row>
    <row r="4" spans="1:37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16"/>
      <c r="R4" s="14"/>
      <c r="S4" s="14"/>
      <c r="T4" s="14"/>
      <c r="U4" s="14"/>
      <c r="V4" s="14"/>
      <c r="W4" s="14"/>
      <c r="X4" s="14"/>
      <c r="Y4" s="37"/>
      <c r="Z4" s="37"/>
      <c r="AA4" s="14"/>
      <c r="AB4" s="14"/>
      <c r="AC4" s="37"/>
      <c r="AD4" s="37"/>
      <c r="AE4" s="37"/>
      <c r="AF4" s="37"/>
      <c r="AG4" s="38"/>
      <c r="AH4"/>
      <c r="AI4"/>
    </row>
    <row r="5" spans="1:37" s="46" customFormat="1" ht="114.95" customHeight="1" thickBot="1" x14ac:dyDescent="0.25">
      <c r="A5" s="17" t="s">
        <v>2</v>
      </c>
      <c r="B5" s="17" t="s">
        <v>3</v>
      </c>
      <c r="C5" s="106" t="s">
        <v>44</v>
      </c>
      <c r="D5" s="106" t="s">
        <v>43</v>
      </c>
      <c r="E5" s="106" t="s">
        <v>42</v>
      </c>
      <c r="F5" s="106" t="s">
        <v>41</v>
      </c>
      <c r="G5" s="107" t="s">
        <v>55</v>
      </c>
      <c r="H5" s="107" t="s">
        <v>56</v>
      </c>
      <c r="I5" s="108" t="s">
        <v>20</v>
      </c>
      <c r="J5" s="70" t="s">
        <v>64</v>
      </c>
      <c r="K5" s="70" t="s">
        <v>65</v>
      </c>
      <c r="L5" s="70" t="s">
        <v>66</v>
      </c>
      <c r="M5" s="70" t="s">
        <v>67</v>
      </c>
      <c r="N5" s="70" t="s">
        <v>57</v>
      </c>
      <c r="O5" s="109" t="s">
        <v>21</v>
      </c>
      <c r="P5" s="109" t="s">
        <v>22</v>
      </c>
      <c r="Q5" s="109" t="s">
        <v>23</v>
      </c>
      <c r="R5" s="109" t="s">
        <v>24</v>
      </c>
      <c r="S5" s="70" t="s">
        <v>25</v>
      </c>
      <c r="T5" s="72" t="s">
        <v>26</v>
      </c>
      <c r="U5" s="72" t="s">
        <v>40</v>
      </c>
      <c r="V5" s="72" t="s">
        <v>39</v>
      </c>
      <c r="W5" s="72" t="s">
        <v>58</v>
      </c>
      <c r="X5" s="72" t="s">
        <v>27</v>
      </c>
      <c r="Y5" s="72" t="s">
        <v>59</v>
      </c>
      <c r="Z5" s="72" t="s">
        <v>60</v>
      </c>
      <c r="AA5" s="72" t="s">
        <v>68</v>
      </c>
      <c r="AB5" s="72" t="s">
        <v>61</v>
      </c>
      <c r="AC5" s="72" t="s">
        <v>62</v>
      </c>
      <c r="AD5" s="72" t="s">
        <v>63</v>
      </c>
      <c r="AE5" s="72" t="s">
        <v>69</v>
      </c>
      <c r="AF5" s="70" t="s">
        <v>33</v>
      </c>
      <c r="AG5" s="17" t="s">
        <v>14</v>
      </c>
      <c r="AH5" s="164" t="s">
        <v>4</v>
      </c>
      <c r="AI5" s="164" t="s">
        <v>79</v>
      </c>
    </row>
    <row r="6" spans="1:37" s="39" customFormat="1" ht="15.6" customHeight="1" x14ac:dyDescent="0.15">
      <c r="A6" s="47"/>
      <c r="B6" s="18" t="s">
        <v>5</v>
      </c>
      <c r="C6" s="73"/>
      <c r="D6" s="80">
        <v>0</v>
      </c>
      <c r="E6" s="80">
        <v>0</v>
      </c>
      <c r="F6" s="80">
        <v>0</v>
      </c>
      <c r="G6" s="110">
        <v>0</v>
      </c>
      <c r="H6" s="78">
        <v>0</v>
      </c>
      <c r="I6" s="111"/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112">
        <v>0</v>
      </c>
      <c r="P6" s="112">
        <v>0</v>
      </c>
      <c r="Q6" s="112">
        <v>0</v>
      </c>
      <c r="R6" s="112">
        <v>0</v>
      </c>
      <c r="S6" s="76">
        <v>0</v>
      </c>
      <c r="T6" s="113">
        <v>3</v>
      </c>
      <c r="U6" s="74">
        <v>6</v>
      </c>
      <c r="V6" s="74">
        <v>0</v>
      </c>
      <c r="W6" s="74">
        <v>2</v>
      </c>
      <c r="X6" s="74">
        <v>3</v>
      </c>
      <c r="Y6" s="74">
        <v>4</v>
      </c>
      <c r="Z6" s="74">
        <v>10</v>
      </c>
      <c r="AA6" s="74">
        <v>0</v>
      </c>
      <c r="AB6" s="74">
        <v>2</v>
      </c>
      <c r="AC6" s="74">
        <v>1</v>
      </c>
      <c r="AD6" s="74">
        <v>1</v>
      </c>
      <c r="AE6" s="74">
        <v>3</v>
      </c>
      <c r="AF6" s="114">
        <v>0</v>
      </c>
      <c r="AG6" s="22" t="s">
        <v>6</v>
      </c>
      <c r="AH6" s="165"/>
      <c r="AI6" s="165"/>
      <c r="AJ6" s="41"/>
      <c r="AK6" s="41"/>
    </row>
    <row r="7" spans="1:37" s="39" customFormat="1" ht="15.6" customHeight="1" x14ac:dyDescent="0.2">
      <c r="A7" s="145">
        <v>4.5199999999999996</v>
      </c>
      <c r="B7" s="20" t="s">
        <v>7</v>
      </c>
      <c r="C7" s="115">
        <v>2</v>
      </c>
      <c r="D7" s="89">
        <v>2</v>
      </c>
      <c r="E7" s="89">
        <v>1</v>
      </c>
      <c r="F7" s="89">
        <v>0</v>
      </c>
      <c r="G7" s="116">
        <v>0</v>
      </c>
      <c r="H7" s="87">
        <v>0</v>
      </c>
      <c r="I7" s="117" t="s">
        <v>70</v>
      </c>
      <c r="J7" s="85">
        <v>0</v>
      </c>
      <c r="K7" s="85">
        <v>0</v>
      </c>
      <c r="L7" s="85">
        <v>3</v>
      </c>
      <c r="M7" s="85">
        <v>0</v>
      </c>
      <c r="N7" s="85">
        <v>0</v>
      </c>
      <c r="O7" s="118">
        <v>3</v>
      </c>
      <c r="P7" s="118">
        <v>2</v>
      </c>
      <c r="Q7" s="118">
        <v>10</v>
      </c>
      <c r="R7" s="118">
        <v>1</v>
      </c>
      <c r="S7" s="85">
        <v>2</v>
      </c>
      <c r="T7" s="119">
        <v>1</v>
      </c>
      <c r="U7" s="83">
        <v>2</v>
      </c>
      <c r="V7" s="83">
        <v>0</v>
      </c>
      <c r="W7" s="83">
        <v>3</v>
      </c>
      <c r="X7" s="83">
        <v>1</v>
      </c>
      <c r="Y7" s="83">
        <v>0</v>
      </c>
      <c r="Z7" s="83">
        <v>1</v>
      </c>
      <c r="AA7" s="83">
        <v>1</v>
      </c>
      <c r="AB7" s="83">
        <v>0</v>
      </c>
      <c r="AC7" s="83">
        <v>0</v>
      </c>
      <c r="AD7" s="83">
        <v>0</v>
      </c>
      <c r="AE7" s="83">
        <v>0</v>
      </c>
      <c r="AF7" s="90"/>
      <c r="AG7" s="23">
        <f>SUM(C7:AE7)</f>
        <v>35</v>
      </c>
      <c r="AH7" s="166"/>
      <c r="AI7" s="166"/>
      <c r="AJ7" s="41"/>
      <c r="AK7" s="41"/>
    </row>
    <row r="8" spans="1:37" s="39" customFormat="1" ht="15.6" customHeight="1" x14ac:dyDescent="0.2">
      <c r="A8" s="173" t="s">
        <v>71</v>
      </c>
      <c r="B8" s="20" t="s">
        <v>8</v>
      </c>
      <c r="C8" s="115">
        <f>C7</f>
        <v>2</v>
      </c>
      <c r="D8" s="97">
        <f t="shared" ref="D8:AE8" si="0">C8-D6+D7</f>
        <v>4</v>
      </c>
      <c r="E8" s="97">
        <f>D8-E6+E7</f>
        <v>5</v>
      </c>
      <c r="F8" s="97">
        <f>E8-F6+F7</f>
        <v>5</v>
      </c>
      <c r="G8" s="120">
        <f t="shared" ref="G8:AC8" si="1">F8-G6+G7</f>
        <v>5</v>
      </c>
      <c r="H8" s="95">
        <f t="shared" si="1"/>
        <v>5</v>
      </c>
      <c r="I8" s="94" t="s">
        <v>70</v>
      </c>
      <c r="J8" s="93">
        <f>H8-J6+J7</f>
        <v>5</v>
      </c>
      <c r="K8" s="93">
        <f t="shared" ref="K8" si="2">J8-K6+K7</f>
        <v>5</v>
      </c>
      <c r="L8" s="93">
        <f t="shared" ref="L8" si="3">K8-L6+L7</f>
        <v>8</v>
      </c>
      <c r="M8" s="93">
        <f t="shared" ref="M8" si="4">L8-M6+M7</f>
        <v>8</v>
      </c>
      <c r="N8" s="93">
        <f t="shared" ref="N8" si="5">M8-N6+N7</f>
        <v>8</v>
      </c>
      <c r="O8" s="121">
        <f>N8-O6+O7</f>
        <v>11</v>
      </c>
      <c r="P8" s="121">
        <f>O8-P6+P7</f>
        <v>13</v>
      </c>
      <c r="Q8" s="121">
        <f>P8-Q6+Q7</f>
        <v>23</v>
      </c>
      <c r="R8" s="121">
        <f>Q8-R6+R7</f>
        <v>24</v>
      </c>
      <c r="S8" s="93">
        <f>R8-S6+S7</f>
        <v>26</v>
      </c>
      <c r="T8" s="122">
        <f t="shared" ref="T8" si="6">S8-T6+T7</f>
        <v>24</v>
      </c>
      <c r="U8" s="91">
        <f t="shared" ref="U8" si="7">T8-U6+U7</f>
        <v>20</v>
      </c>
      <c r="V8" s="91">
        <f t="shared" ref="V8" si="8">U8-V6+V7</f>
        <v>20</v>
      </c>
      <c r="W8" s="91">
        <f t="shared" ref="W8" si="9">V8-W6+W7</f>
        <v>21</v>
      </c>
      <c r="X8" s="91">
        <f t="shared" ref="X8" si="10">W8-X6+X7</f>
        <v>19</v>
      </c>
      <c r="Y8" s="91">
        <f t="shared" si="1"/>
        <v>15</v>
      </c>
      <c r="Z8" s="91">
        <f t="shared" si="1"/>
        <v>6</v>
      </c>
      <c r="AA8" s="91">
        <f t="shared" si="1"/>
        <v>7</v>
      </c>
      <c r="AB8" s="91">
        <f t="shared" si="1"/>
        <v>5</v>
      </c>
      <c r="AC8" s="91">
        <f t="shared" si="1"/>
        <v>4</v>
      </c>
      <c r="AD8" s="91">
        <f t="shared" si="0"/>
        <v>3</v>
      </c>
      <c r="AE8" s="91">
        <f t="shared" si="0"/>
        <v>0</v>
      </c>
      <c r="AF8" s="123">
        <f>AE8-AF6</f>
        <v>0</v>
      </c>
      <c r="AG8" s="24"/>
      <c r="AH8" s="167">
        <f>MAX(C8:AF8)</f>
        <v>26</v>
      </c>
      <c r="AI8" s="167">
        <f>SUM(C7:H7)</f>
        <v>5</v>
      </c>
      <c r="AJ8" s="41"/>
      <c r="AK8" s="41"/>
    </row>
    <row r="9" spans="1:37" s="39" customFormat="1" ht="15.6" customHeight="1" x14ac:dyDescent="0.2">
      <c r="A9" s="174"/>
      <c r="B9" s="20" t="s">
        <v>9</v>
      </c>
      <c r="C9" s="138"/>
      <c r="D9" s="137"/>
      <c r="E9" s="137"/>
      <c r="F9" s="137"/>
      <c r="G9" s="137"/>
      <c r="H9" s="124">
        <v>5.0199999999999996</v>
      </c>
      <c r="I9" s="137"/>
      <c r="J9" s="137"/>
      <c r="K9" s="137"/>
      <c r="L9" s="137"/>
      <c r="M9" s="125">
        <v>5.0599999999999996</v>
      </c>
      <c r="N9" s="137"/>
      <c r="O9" s="137"/>
      <c r="P9" s="137"/>
      <c r="Q9" s="126">
        <v>5.0999999999999996</v>
      </c>
      <c r="R9" s="137"/>
      <c r="S9" s="137"/>
      <c r="T9" s="127">
        <v>5.16</v>
      </c>
      <c r="U9" s="137"/>
      <c r="V9" s="137"/>
      <c r="W9" s="137"/>
      <c r="X9" s="137"/>
      <c r="Y9" s="137"/>
      <c r="Z9" s="128">
        <v>5.28</v>
      </c>
      <c r="AA9" s="137"/>
      <c r="AB9" s="137"/>
      <c r="AC9" s="137"/>
      <c r="AD9" s="137"/>
      <c r="AE9" s="137"/>
      <c r="AF9" s="139">
        <v>5.4</v>
      </c>
      <c r="AG9" s="25">
        <v>48</v>
      </c>
      <c r="AH9" s="166"/>
      <c r="AI9" s="166"/>
      <c r="AJ9" s="41"/>
      <c r="AK9" s="41"/>
    </row>
    <row r="10" spans="1:37" s="39" customFormat="1" ht="15.6" customHeight="1" x14ac:dyDescent="0.2">
      <c r="A10" s="175"/>
      <c r="B10" s="21" t="s">
        <v>10</v>
      </c>
      <c r="C10" s="140">
        <v>4.5199999999999996</v>
      </c>
      <c r="D10" s="141"/>
      <c r="E10" s="141"/>
      <c r="F10" s="141"/>
      <c r="G10" s="141"/>
      <c r="H10" s="102">
        <f>H9</f>
        <v>5.0199999999999996</v>
      </c>
      <c r="I10" s="142" t="s">
        <v>70</v>
      </c>
      <c r="J10" s="141"/>
      <c r="K10" s="141"/>
      <c r="L10" s="141"/>
      <c r="M10" s="129">
        <f>M9</f>
        <v>5.0599999999999996</v>
      </c>
      <c r="N10" s="137"/>
      <c r="O10" s="137"/>
      <c r="P10" s="137"/>
      <c r="Q10" s="130">
        <f>Q9</f>
        <v>5.0999999999999996</v>
      </c>
      <c r="R10" s="137"/>
      <c r="S10" s="141"/>
      <c r="T10" s="131">
        <f>T9</f>
        <v>5.16</v>
      </c>
      <c r="U10" s="141"/>
      <c r="V10" s="141"/>
      <c r="W10" s="141"/>
      <c r="X10" s="141"/>
      <c r="Y10" s="141"/>
      <c r="Z10" s="101">
        <f>Z9</f>
        <v>5.28</v>
      </c>
      <c r="AA10" s="141"/>
      <c r="AB10" s="141"/>
      <c r="AC10" s="141"/>
      <c r="AD10" s="141"/>
      <c r="AE10" s="141"/>
      <c r="AF10" s="143"/>
      <c r="AG10" s="24"/>
      <c r="AH10" s="168"/>
      <c r="AI10" s="168"/>
      <c r="AJ10" s="41"/>
      <c r="AK10" s="41"/>
    </row>
    <row r="11" spans="1:37" s="39" customFormat="1" ht="15.6" customHeight="1" thickBot="1" x14ac:dyDescent="0.25">
      <c r="A11" s="146">
        <v>528</v>
      </c>
      <c r="B11" s="43" t="s">
        <v>11</v>
      </c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5"/>
      <c r="AG11" s="44"/>
      <c r="AH11" s="169"/>
      <c r="AI11" s="169"/>
      <c r="AJ11" s="41"/>
      <c r="AK11" s="41"/>
    </row>
    <row r="12" spans="1:37" ht="15.6" customHeight="1" x14ac:dyDescent="0.2">
      <c r="A12" s="144"/>
      <c r="B12" s="18" t="s">
        <v>5</v>
      </c>
      <c r="C12" s="73"/>
      <c r="D12" s="80" t="s">
        <v>70</v>
      </c>
      <c r="E12" s="80" t="s">
        <v>70</v>
      </c>
      <c r="F12" s="80" t="s">
        <v>70</v>
      </c>
      <c r="G12" s="110" t="s">
        <v>70</v>
      </c>
      <c r="H12" s="78" t="s">
        <v>70</v>
      </c>
      <c r="I12" s="137"/>
      <c r="J12" s="76">
        <v>0</v>
      </c>
      <c r="K12" s="76">
        <v>0</v>
      </c>
      <c r="L12" s="76">
        <v>0</v>
      </c>
      <c r="M12" s="76">
        <v>0</v>
      </c>
      <c r="N12" s="76">
        <v>1</v>
      </c>
      <c r="O12" s="112" t="s">
        <v>70</v>
      </c>
      <c r="P12" s="112" t="s">
        <v>70</v>
      </c>
      <c r="Q12" s="112" t="s">
        <v>70</v>
      </c>
      <c r="R12" s="112" t="s">
        <v>70</v>
      </c>
      <c r="S12" s="76">
        <v>0</v>
      </c>
      <c r="T12" s="113">
        <v>1</v>
      </c>
      <c r="U12" s="74">
        <v>3</v>
      </c>
      <c r="V12" s="74">
        <v>0</v>
      </c>
      <c r="W12" s="74">
        <v>1</v>
      </c>
      <c r="X12" s="74">
        <v>2</v>
      </c>
      <c r="Y12" s="74">
        <v>4</v>
      </c>
      <c r="Z12" s="74">
        <v>24</v>
      </c>
      <c r="AA12" s="74">
        <v>8</v>
      </c>
      <c r="AB12" s="74">
        <v>2</v>
      </c>
      <c r="AC12" s="74">
        <v>1</v>
      </c>
      <c r="AD12" s="74">
        <v>4</v>
      </c>
      <c r="AE12" s="74">
        <v>4</v>
      </c>
      <c r="AF12" s="114">
        <v>5</v>
      </c>
      <c r="AG12" s="22" t="s">
        <v>6</v>
      </c>
      <c r="AH12" s="165"/>
      <c r="AI12" s="165"/>
      <c r="AJ12" s="41"/>
      <c r="AK12" s="41"/>
    </row>
    <row r="13" spans="1:37" ht="15.6" customHeight="1" x14ac:dyDescent="0.2">
      <c r="A13" s="145">
        <v>6.28</v>
      </c>
      <c r="B13" s="20" t="s">
        <v>7</v>
      </c>
      <c r="C13" s="115" t="s">
        <v>70</v>
      </c>
      <c r="D13" s="89" t="s">
        <v>70</v>
      </c>
      <c r="E13" s="89" t="s">
        <v>70</v>
      </c>
      <c r="F13" s="89" t="s">
        <v>70</v>
      </c>
      <c r="G13" s="116" t="s">
        <v>70</v>
      </c>
      <c r="H13" s="87" t="s">
        <v>70</v>
      </c>
      <c r="I13" s="117">
        <v>1</v>
      </c>
      <c r="J13" s="85">
        <v>2</v>
      </c>
      <c r="K13" s="85">
        <v>5</v>
      </c>
      <c r="L13" s="85">
        <v>5</v>
      </c>
      <c r="M13" s="85">
        <v>6</v>
      </c>
      <c r="N13" s="85">
        <v>6</v>
      </c>
      <c r="O13" s="118" t="s">
        <v>70</v>
      </c>
      <c r="P13" s="118" t="s">
        <v>70</v>
      </c>
      <c r="Q13" s="118" t="s">
        <v>70</v>
      </c>
      <c r="R13" s="118" t="s">
        <v>70</v>
      </c>
      <c r="S13" s="85">
        <v>1</v>
      </c>
      <c r="T13" s="119">
        <v>5</v>
      </c>
      <c r="U13" s="83">
        <v>11</v>
      </c>
      <c r="V13" s="83">
        <v>4</v>
      </c>
      <c r="W13" s="83">
        <v>2</v>
      </c>
      <c r="X13" s="83">
        <v>1</v>
      </c>
      <c r="Y13" s="83">
        <v>3</v>
      </c>
      <c r="Z13" s="83">
        <v>5</v>
      </c>
      <c r="AA13" s="83">
        <v>2</v>
      </c>
      <c r="AB13" s="83">
        <v>0</v>
      </c>
      <c r="AC13" s="83">
        <v>1</v>
      </c>
      <c r="AD13" s="83">
        <v>0</v>
      </c>
      <c r="AE13" s="83">
        <v>0</v>
      </c>
      <c r="AF13" s="90"/>
      <c r="AG13" s="23">
        <f>SUM(C13:AE13)</f>
        <v>60</v>
      </c>
      <c r="AH13" s="166"/>
      <c r="AI13" s="166"/>
      <c r="AJ13" s="41"/>
      <c r="AK13" s="41"/>
    </row>
    <row r="14" spans="1:37" ht="15.6" customHeight="1" x14ac:dyDescent="0.2">
      <c r="A14" s="173" t="s">
        <v>28</v>
      </c>
      <c r="B14" s="20" t="s">
        <v>8</v>
      </c>
      <c r="C14" s="115" t="s">
        <v>70</v>
      </c>
      <c r="D14" s="97" t="s">
        <v>70</v>
      </c>
      <c r="E14" s="97" t="s">
        <v>70</v>
      </c>
      <c r="F14" s="97" t="s">
        <v>70</v>
      </c>
      <c r="G14" s="120" t="s">
        <v>70</v>
      </c>
      <c r="H14" s="95" t="s">
        <v>70</v>
      </c>
      <c r="I14" s="94">
        <f>I13</f>
        <v>1</v>
      </c>
      <c r="J14" s="93">
        <f t="shared" ref="J14" si="11">I14-J12+J13</f>
        <v>3</v>
      </c>
      <c r="K14" s="93">
        <f t="shared" ref="K14" si="12">J14-K12+K13</f>
        <v>8</v>
      </c>
      <c r="L14" s="93">
        <f t="shared" ref="L14" si="13">K14-L12+L13</f>
        <v>13</v>
      </c>
      <c r="M14" s="93">
        <f t="shared" ref="M14" si="14">L14-M12+M13</f>
        <v>19</v>
      </c>
      <c r="N14" s="93">
        <f t="shared" ref="N14" si="15">M14-N12+N13</f>
        <v>24</v>
      </c>
      <c r="O14" s="121" t="s">
        <v>70</v>
      </c>
      <c r="P14" s="121" t="s">
        <v>70</v>
      </c>
      <c r="Q14" s="121" t="s">
        <v>70</v>
      </c>
      <c r="R14" s="121" t="s">
        <v>70</v>
      </c>
      <c r="S14" s="93">
        <f>N14-S12+S13</f>
        <v>25</v>
      </c>
      <c r="T14" s="122">
        <f t="shared" ref="T14" si="16">S14-T12+T13</f>
        <v>29</v>
      </c>
      <c r="U14" s="91">
        <f t="shared" ref="U14" si="17">T14-U12+U13</f>
        <v>37</v>
      </c>
      <c r="V14" s="91">
        <f t="shared" ref="V14" si="18">U14-V12+V13</f>
        <v>41</v>
      </c>
      <c r="W14" s="91">
        <f t="shared" ref="W14" si="19">V14-W12+W13</f>
        <v>42</v>
      </c>
      <c r="X14" s="91">
        <f t="shared" ref="X14" si="20">W14-X12+X13</f>
        <v>41</v>
      </c>
      <c r="Y14" s="91">
        <f t="shared" ref="Y14" si="21">X14-Y12+Y13</f>
        <v>40</v>
      </c>
      <c r="Z14" s="91">
        <f t="shared" ref="Z14" si="22">Y14-Z12+Z13</f>
        <v>21</v>
      </c>
      <c r="AA14" s="91">
        <f t="shared" ref="AA14" si="23">Z14-AA12+AA13</f>
        <v>15</v>
      </c>
      <c r="AB14" s="91">
        <f t="shared" ref="AB14" si="24">AA14-AB12+AB13</f>
        <v>13</v>
      </c>
      <c r="AC14" s="91">
        <f t="shared" ref="AC14" si="25">AB14-AC12+AC13</f>
        <v>13</v>
      </c>
      <c r="AD14" s="91">
        <f t="shared" ref="AD14" si="26">AC14-AD12+AD13</f>
        <v>9</v>
      </c>
      <c r="AE14" s="91">
        <f t="shared" ref="AE14" si="27">AD14-AE12+AE13</f>
        <v>5</v>
      </c>
      <c r="AF14" s="123">
        <f>AE14-AF12</f>
        <v>0</v>
      </c>
      <c r="AG14" s="24"/>
      <c r="AH14" s="167">
        <f>MAX(C14:AF14)</f>
        <v>42</v>
      </c>
      <c r="AI14" s="167">
        <f>SUM(C13:H13)</f>
        <v>0</v>
      </c>
      <c r="AJ14" s="41"/>
      <c r="AK14" s="41"/>
    </row>
    <row r="15" spans="1:37" ht="15.6" customHeight="1" x14ac:dyDescent="0.2">
      <c r="A15" s="174"/>
      <c r="B15" s="20" t="s">
        <v>9</v>
      </c>
      <c r="C15" s="138"/>
      <c r="D15" s="137"/>
      <c r="E15" s="137"/>
      <c r="F15" s="137"/>
      <c r="G15" s="137"/>
      <c r="H15" s="124" t="s">
        <v>70</v>
      </c>
      <c r="I15" s="137"/>
      <c r="J15" s="137"/>
      <c r="K15" s="137"/>
      <c r="L15" s="137"/>
      <c r="M15" s="125">
        <v>6.34</v>
      </c>
      <c r="N15" s="137"/>
      <c r="O15" s="137"/>
      <c r="P15" s="137"/>
      <c r="Q15" s="126" t="s">
        <v>70</v>
      </c>
      <c r="R15" s="137"/>
      <c r="S15" s="137"/>
      <c r="T15" s="127">
        <v>6.4</v>
      </c>
      <c r="U15" s="137"/>
      <c r="V15" s="137"/>
      <c r="W15" s="137"/>
      <c r="X15" s="137"/>
      <c r="Y15" s="137"/>
      <c r="Z15" s="128">
        <v>6.51</v>
      </c>
      <c r="AA15" s="137"/>
      <c r="AB15" s="137"/>
      <c r="AC15" s="137"/>
      <c r="AD15" s="137"/>
      <c r="AE15" s="137"/>
      <c r="AF15" s="139">
        <v>7.01</v>
      </c>
      <c r="AG15" s="25">
        <v>33</v>
      </c>
      <c r="AH15" s="166"/>
      <c r="AI15" s="166"/>
      <c r="AJ15" s="41"/>
      <c r="AK15" s="41"/>
    </row>
    <row r="16" spans="1:37" ht="15.6" customHeight="1" x14ac:dyDescent="0.2">
      <c r="A16" s="175"/>
      <c r="B16" s="21" t="s">
        <v>10</v>
      </c>
      <c r="C16" s="140" t="s">
        <v>70</v>
      </c>
      <c r="D16" s="141"/>
      <c r="E16" s="141"/>
      <c r="F16" s="141"/>
      <c r="G16" s="141"/>
      <c r="H16" s="102" t="s">
        <v>70</v>
      </c>
      <c r="I16" s="142">
        <v>6.28</v>
      </c>
      <c r="J16" s="141"/>
      <c r="K16" s="141"/>
      <c r="L16" s="141"/>
      <c r="M16" s="129">
        <f>M15</f>
        <v>6.34</v>
      </c>
      <c r="N16" s="137"/>
      <c r="O16" s="137"/>
      <c r="P16" s="137"/>
      <c r="Q16" s="130" t="s">
        <v>70</v>
      </c>
      <c r="R16" s="137"/>
      <c r="S16" s="141"/>
      <c r="T16" s="131">
        <f>T15</f>
        <v>6.4</v>
      </c>
      <c r="U16" s="141"/>
      <c r="V16" s="141"/>
      <c r="W16" s="141"/>
      <c r="X16" s="141"/>
      <c r="Y16" s="141"/>
      <c r="Z16" s="101">
        <f>Z15</f>
        <v>6.51</v>
      </c>
      <c r="AA16" s="141"/>
      <c r="AB16" s="141"/>
      <c r="AC16" s="141"/>
      <c r="AD16" s="141"/>
      <c r="AE16" s="141"/>
      <c r="AF16" s="143"/>
      <c r="AG16" s="24"/>
      <c r="AH16" s="168"/>
      <c r="AI16" s="168"/>
      <c r="AJ16" s="41"/>
      <c r="AK16" s="41"/>
    </row>
    <row r="17" spans="1:37" ht="15.6" customHeight="1" thickBot="1" x14ac:dyDescent="0.25">
      <c r="A17" s="146">
        <v>533</v>
      </c>
      <c r="B17" s="43" t="s">
        <v>11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5"/>
      <c r="AG17" s="44"/>
      <c r="AH17" s="169"/>
      <c r="AI17" s="169"/>
      <c r="AJ17" s="41"/>
      <c r="AK17" s="41"/>
    </row>
    <row r="18" spans="1:37" ht="15.6" customHeight="1" x14ac:dyDescent="0.2">
      <c r="A18" s="144"/>
      <c r="B18" s="18" t="s">
        <v>5</v>
      </c>
      <c r="C18" s="73"/>
      <c r="D18" s="80">
        <v>0</v>
      </c>
      <c r="E18" s="80">
        <v>0</v>
      </c>
      <c r="F18" s="80">
        <v>0</v>
      </c>
      <c r="G18" s="110">
        <v>0</v>
      </c>
      <c r="H18" s="78">
        <v>0</v>
      </c>
      <c r="I18" s="137"/>
      <c r="J18" s="76">
        <v>0</v>
      </c>
      <c r="K18" s="76">
        <v>0</v>
      </c>
      <c r="L18" s="76">
        <v>1</v>
      </c>
      <c r="M18" s="76">
        <v>1</v>
      </c>
      <c r="N18" s="76">
        <v>1</v>
      </c>
      <c r="O18" s="112" t="s">
        <v>70</v>
      </c>
      <c r="P18" s="112" t="s">
        <v>70</v>
      </c>
      <c r="Q18" s="112" t="s">
        <v>70</v>
      </c>
      <c r="R18" s="112" t="s">
        <v>70</v>
      </c>
      <c r="S18" s="76">
        <v>1</v>
      </c>
      <c r="T18" s="113">
        <v>3</v>
      </c>
      <c r="U18" s="74">
        <v>1</v>
      </c>
      <c r="V18" s="74">
        <v>4</v>
      </c>
      <c r="W18" s="74">
        <v>2</v>
      </c>
      <c r="X18" s="74">
        <v>5</v>
      </c>
      <c r="Y18" s="74">
        <v>13</v>
      </c>
      <c r="Z18" s="74">
        <v>12</v>
      </c>
      <c r="AA18" s="74">
        <v>4</v>
      </c>
      <c r="AB18" s="74">
        <v>3</v>
      </c>
      <c r="AC18" s="74">
        <v>0</v>
      </c>
      <c r="AD18" s="74">
        <v>17</v>
      </c>
      <c r="AE18" s="74">
        <v>0</v>
      </c>
      <c r="AF18" s="114">
        <v>11</v>
      </c>
      <c r="AG18" s="22" t="s">
        <v>6</v>
      </c>
      <c r="AH18" s="165"/>
      <c r="AI18" s="165"/>
      <c r="AJ18" s="41"/>
      <c r="AK18" s="41"/>
    </row>
    <row r="19" spans="1:37" ht="15.6" customHeight="1" x14ac:dyDescent="0.2">
      <c r="A19" s="145">
        <v>6.55</v>
      </c>
      <c r="B19" s="20" t="s">
        <v>7</v>
      </c>
      <c r="C19" s="115">
        <v>0</v>
      </c>
      <c r="D19" s="89">
        <v>6</v>
      </c>
      <c r="E19" s="89">
        <v>21</v>
      </c>
      <c r="F19" s="89">
        <v>14</v>
      </c>
      <c r="G19" s="116">
        <v>0</v>
      </c>
      <c r="H19" s="87">
        <v>8</v>
      </c>
      <c r="I19" s="117" t="s">
        <v>70</v>
      </c>
      <c r="J19" s="85">
        <v>4</v>
      </c>
      <c r="K19" s="85">
        <v>1</v>
      </c>
      <c r="L19" s="85">
        <v>0</v>
      </c>
      <c r="M19" s="85">
        <v>0</v>
      </c>
      <c r="N19" s="85">
        <v>3</v>
      </c>
      <c r="O19" s="118" t="s">
        <v>70</v>
      </c>
      <c r="P19" s="118" t="s">
        <v>70</v>
      </c>
      <c r="Q19" s="118" t="s">
        <v>70</v>
      </c>
      <c r="R19" s="118" t="s">
        <v>70</v>
      </c>
      <c r="S19" s="85">
        <v>3</v>
      </c>
      <c r="T19" s="119">
        <v>0</v>
      </c>
      <c r="U19" s="83">
        <v>1</v>
      </c>
      <c r="V19" s="83">
        <v>5</v>
      </c>
      <c r="W19" s="83">
        <v>6</v>
      </c>
      <c r="X19" s="83">
        <v>0</v>
      </c>
      <c r="Y19" s="83">
        <v>2</v>
      </c>
      <c r="Z19" s="83">
        <v>1</v>
      </c>
      <c r="AA19" s="83">
        <v>4</v>
      </c>
      <c r="AB19" s="83">
        <v>0</v>
      </c>
      <c r="AC19" s="83">
        <v>0</v>
      </c>
      <c r="AD19" s="83">
        <v>0</v>
      </c>
      <c r="AE19" s="83">
        <v>0</v>
      </c>
      <c r="AF19" s="90"/>
      <c r="AG19" s="23">
        <f>SUM(C19:AF19)</f>
        <v>79</v>
      </c>
      <c r="AH19" s="166"/>
      <c r="AI19" s="166"/>
      <c r="AJ19" s="41"/>
      <c r="AK19" s="41"/>
    </row>
    <row r="20" spans="1:37" ht="15.6" customHeight="1" x14ac:dyDescent="0.2">
      <c r="A20" s="173" t="s">
        <v>28</v>
      </c>
      <c r="B20" s="20" t="s">
        <v>8</v>
      </c>
      <c r="C20" s="95">
        <f>C19</f>
        <v>0</v>
      </c>
      <c r="D20" s="95">
        <f t="shared" ref="D20" si="28">C20-D18+D19</f>
        <v>6</v>
      </c>
      <c r="E20" s="95">
        <f t="shared" ref="E20" si="29">D20-E18+E19</f>
        <v>27</v>
      </c>
      <c r="F20" s="95">
        <f t="shared" ref="F20" si="30">E20-F18+F19</f>
        <v>41</v>
      </c>
      <c r="G20" s="95">
        <f t="shared" ref="G20" si="31">F20-G18+G19</f>
        <v>41</v>
      </c>
      <c r="H20" s="95">
        <f t="shared" ref="H20" si="32">G20-H18+H19</f>
        <v>49</v>
      </c>
      <c r="I20" s="94" t="s">
        <v>70</v>
      </c>
      <c r="J20" s="93">
        <f>H20-J18+J19</f>
        <v>53</v>
      </c>
      <c r="K20" s="93">
        <f t="shared" ref="K20" si="33">J20-K18+K19</f>
        <v>54</v>
      </c>
      <c r="L20" s="93">
        <f t="shared" ref="L20" si="34">K20-L18+L19</f>
        <v>53</v>
      </c>
      <c r="M20" s="93">
        <f t="shared" ref="M20" si="35">L20-M18+M19</f>
        <v>52</v>
      </c>
      <c r="N20" s="93">
        <f t="shared" ref="N20" si="36">M20-N18+N19</f>
        <v>54</v>
      </c>
      <c r="O20" s="121" t="s">
        <v>70</v>
      </c>
      <c r="P20" s="121" t="s">
        <v>70</v>
      </c>
      <c r="Q20" s="121" t="s">
        <v>70</v>
      </c>
      <c r="R20" s="121" t="s">
        <v>70</v>
      </c>
      <c r="S20" s="93">
        <f>N20-S18+S19</f>
        <v>56</v>
      </c>
      <c r="T20" s="122">
        <f t="shared" ref="T20" si="37">S20-T18+T19</f>
        <v>53</v>
      </c>
      <c r="U20" s="91">
        <f t="shared" ref="U20" si="38">T20-U18+U19</f>
        <v>53</v>
      </c>
      <c r="V20" s="91">
        <f t="shared" ref="V20" si="39">U20-V18+V19</f>
        <v>54</v>
      </c>
      <c r="W20" s="91">
        <f t="shared" ref="W20" si="40">V20-W18+W19</f>
        <v>58</v>
      </c>
      <c r="X20" s="91">
        <f t="shared" ref="X20" si="41">W20-X18+X19</f>
        <v>53</v>
      </c>
      <c r="Y20" s="91">
        <f t="shared" ref="Y20" si="42">X20-Y18+Y19</f>
        <v>42</v>
      </c>
      <c r="Z20" s="91">
        <f t="shared" ref="Z20" si="43">Y20-Z18+Z19</f>
        <v>31</v>
      </c>
      <c r="AA20" s="91">
        <f t="shared" ref="AA20" si="44">Z20-AA18+AA19</f>
        <v>31</v>
      </c>
      <c r="AB20" s="91">
        <f t="shared" ref="AB20" si="45">AA20-AB18+AB19</f>
        <v>28</v>
      </c>
      <c r="AC20" s="91">
        <f t="shared" ref="AC20" si="46">AB20-AC18+AC19</f>
        <v>28</v>
      </c>
      <c r="AD20" s="91">
        <f t="shared" ref="AD20" si="47">AC20-AD18+AD19</f>
        <v>11</v>
      </c>
      <c r="AE20" s="91">
        <f t="shared" ref="AE20" si="48">AD20-AE18+AE19</f>
        <v>11</v>
      </c>
      <c r="AF20" s="123">
        <f>AE20-AF18</f>
        <v>0</v>
      </c>
      <c r="AG20" s="24"/>
      <c r="AH20" s="167">
        <f>MAX(C20:AF20)</f>
        <v>58</v>
      </c>
      <c r="AI20" s="167">
        <f>SUM(C19:H19)</f>
        <v>49</v>
      </c>
      <c r="AJ20" s="41"/>
      <c r="AK20" s="41"/>
    </row>
    <row r="21" spans="1:37" ht="15.6" customHeight="1" x14ac:dyDescent="0.2">
      <c r="A21" s="174"/>
      <c r="B21" s="20" t="s">
        <v>9</v>
      </c>
      <c r="C21" s="138"/>
      <c r="D21" s="137"/>
      <c r="E21" s="137"/>
      <c r="F21" s="137"/>
      <c r="G21" s="137"/>
      <c r="H21" s="124">
        <v>7.03</v>
      </c>
      <c r="I21" s="137"/>
      <c r="J21" s="137"/>
      <c r="K21" s="137"/>
      <c r="L21" s="137"/>
      <c r="M21" s="125">
        <v>7.09</v>
      </c>
      <c r="N21" s="137"/>
      <c r="O21" s="137"/>
      <c r="P21" s="137"/>
      <c r="Q21" s="126" t="s">
        <v>70</v>
      </c>
      <c r="R21" s="137"/>
      <c r="S21" s="137"/>
      <c r="T21" s="127">
        <v>7.14</v>
      </c>
      <c r="U21" s="137"/>
      <c r="V21" s="137"/>
      <c r="W21" s="137"/>
      <c r="X21" s="137"/>
      <c r="Y21" s="137"/>
      <c r="Z21" s="128">
        <v>7.25</v>
      </c>
      <c r="AA21" s="137"/>
      <c r="AB21" s="137"/>
      <c r="AC21" s="137"/>
      <c r="AD21" s="137"/>
      <c r="AE21" s="137"/>
      <c r="AF21" s="139">
        <v>7.37</v>
      </c>
      <c r="AG21" s="25">
        <f>37+5</f>
        <v>42</v>
      </c>
      <c r="AH21" s="166"/>
      <c r="AI21" s="166"/>
      <c r="AJ21" s="41"/>
      <c r="AK21" s="41"/>
    </row>
    <row r="22" spans="1:37" ht="15.6" customHeight="1" x14ac:dyDescent="0.2">
      <c r="A22" s="175"/>
      <c r="B22" s="21" t="s">
        <v>10</v>
      </c>
      <c r="C22" s="140">
        <v>6.55</v>
      </c>
      <c r="D22" s="141"/>
      <c r="E22" s="141"/>
      <c r="F22" s="141"/>
      <c r="G22" s="141"/>
      <c r="H22" s="102">
        <f>H21</f>
        <v>7.03</v>
      </c>
      <c r="I22" s="142" t="s">
        <v>70</v>
      </c>
      <c r="J22" s="141"/>
      <c r="K22" s="141"/>
      <c r="L22" s="141"/>
      <c r="M22" s="129">
        <f>M21</f>
        <v>7.09</v>
      </c>
      <c r="N22" s="137"/>
      <c r="O22" s="137"/>
      <c r="P22" s="137"/>
      <c r="Q22" s="130" t="s">
        <v>70</v>
      </c>
      <c r="R22" s="137"/>
      <c r="S22" s="141"/>
      <c r="T22" s="131">
        <v>7.15</v>
      </c>
      <c r="U22" s="141"/>
      <c r="V22" s="141"/>
      <c r="W22" s="141"/>
      <c r="X22" s="141"/>
      <c r="Y22" s="141"/>
      <c r="Z22" s="101">
        <v>7.26</v>
      </c>
      <c r="AA22" s="141"/>
      <c r="AB22" s="141"/>
      <c r="AC22" s="141"/>
      <c r="AD22" s="141"/>
      <c r="AE22" s="141"/>
      <c r="AF22" s="143"/>
      <c r="AG22" s="24"/>
      <c r="AH22" s="168"/>
      <c r="AI22" s="168"/>
      <c r="AJ22" s="41"/>
      <c r="AK22" s="41"/>
    </row>
    <row r="23" spans="1:37" ht="15.6" customHeight="1" thickBot="1" x14ac:dyDescent="0.25">
      <c r="A23" s="146">
        <v>535</v>
      </c>
      <c r="B23" s="43" t="s">
        <v>11</v>
      </c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5"/>
      <c r="AG23" s="44"/>
      <c r="AH23" s="169"/>
      <c r="AI23" s="169"/>
      <c r="AJ23" s="41"/>
      <c r="AK23" s="41"/>
    </row>
    <row r="24" spans="1:37" ht="15.6" customHeight="1" x14ac:dyDescent="0.2">
      <c r="A24" s="144"/>
      <c r="B24" s="18" t="s">
        <v>5</v>
      </c>
      <c r="C24" s="73"/>
      <c r="D24" s="80" t="s">
        <v>70</v>
      </c>
      <c r="E24" s="80" t="s">
        <v>70</v>
      </c>
      <c r="F24" s="80" t="s">
        <v>70</v>
      </c>
      <c r="G24" s="110" t="s">
        <v>70</v>
      </c>
      <c r="H24" s="78" t="s">
        <v>70</v>
      </c>
      <c r="I24" s="137"/>
      <c r="J24" s="137"/>
      <c r="K24" s="76">
        <v>0</v>
      </c>
      <c r="L24" s="76">
        <v>0</v>
      </c>
      <c r="M24" s="76">
        <v>0</v>
      </c>
      <c r="N24" s="76">
        <v>0</v>
      </c>
      <c r="O24" s="112" t="s">
        <v>70</v>
      </c>
      <c r="P24" s="112" t="s">
        <v>70</v>
      </c>
      <c r="Q24" s="112" t="s">
        <v>70</v>
      </c>
      <c r="R24" s="112" t="s">
        <v>70</v>
      </c>
      <c r="S24" s="76">
        <v>0</v>
      </c>
      <c r="T24" s="113">
        <v>0</v>
      </c>
      <c r="U24" s="74">
        <v>0</v>
      </c>
      <c r="V24" s="74">
        <v>0</v>
      </c>
      <c r="W24" s="74">
        <v>0</v>
      </c>
      <c r="X24" s="74">
        <v>2</v>
      </c>
      <c r="Y24" s="74">
        <v>12</v>
      </c>
      <c r="Z24" s="74">
        <v>11</v>
      </c>
      <c r="AA24" s="74">
        <v>8</v>
      </c>
      <c r="AB24" s="74">
        <v>1</v>
      </c>
      <c r="AC24" s="74">
        <v>0</v>
      </c>
      <c r="AD24" s="74">
        <v>4</v>
      </c>
      <c r="AE24" s="74">
        <v>5</v>
      </c>
      <c r="AF24" s="114">
        <v>5</v>
      </c>
      <c r="AG24" s="22" t="s">
        <v>6</v>
      </c>
      <c r="AH24" s="165"/>
      <c r="AI24" s="165"/>
      <c r="AJ24" s="41"/>
      <c r="AK24" s="41"/>
    </row>
    <row r="25" spans="1:37" ht="15.6" customHeight="1" x14ac:dyDescent="0.2">
      <c r="A25" s="145">
        <v>6.55</v>
      </c>
      <c r="B25" s="20" t="s">
        <v>7</v>
      </c>
      <c r="C25" s="115" t="s">
        <v>70</v>
      </c>
      <c r="D25" s="89" t="s">
        <v>70</v>
      </c>
      <c r="E25" s="89" t="s">
        <v>70</v>
      </c>
      <c r="F25" s="89" t="s">
        <v>70</v>
      </c>
      <c r="G25" s="116" t="s">
        <v>70</v>
      </c>
      <c r="H25" s="87" t="s">
        <v>70</v>
      </c>
      <c r="I25" s="117" t="s">
        <v>70</v>
      </c>
      <c r="J25" s="85">
        <v>1</v>
      </c>
      <c r="K25" s="85">
        <v>4</v>
      </c>
      <c r="L25" s="85">
        <v>2</v>
      </c>
      <c r="M25" s="85">
        <v>5</v>
      </c>
      <c r="N25" s="85">
        <v>3</v>
      </c>
      <c r="O25" s="118" t="s">
        <v>70</v>
      </c>
      <c r="P25" s="118" t="s">
        <v>70</v>
      </c>
      <c r="Q25" s="118" t="s">
        <v>70</v>
      </c>
      <c r="R25" s="118" t="s">
        <v>70</v>
      </c>
      <c r="S25" s="85">
        <v>8</v>
      </c>
      <c r="T25" s="119">
        <v>0</v>
      </c>
      <c r="U25" s="83">
        <v>6</v>
      </c>
      <c r="V25" s="83">
        <v>7</v>
      </c>
      <c r="W25" s="83">
        <v>2</v>
      </c>
      <c r="X25" s="83">
        <v>2</v>
      </c>
      <c r="Y25" s="83">
        <v>3</v>
      </c>
      <c r="Z25" s="83">
        <v>2</v>
      </c>
      <c r="AA25" s="83">
        <v>2</v>
      </c>
      <c r="AB25" s="83">
        <v>0</v>
      </c>
      <c r="AC25" s="83">
        <v>1</v>
      </c>
      <c r="AD25" s="83">
        <v>0</v>
      </c>
      <c r="AE25" s="83">
        <v>0</v>
      </c>
      <c r="AF25" s="90"/>
      <c r="AG25" s="23">
        <f>SUM(C25:AE25)</f>
        <v>48</v>
      </c>
      <c r="AH25" s="166"/>
      <c r="AI25" s="166"/>
      <c r="AJ25" s="41"/>
      <c r="AK25" s="41"/>
    </row>
    <row r="26" spans="1:37" ht="15.6" customHeight="1" x14ac:dyDescent="0.2">
      <c r="A26" s="173" t="s">
        <v>71</v>
      </c>
      <c r="B26" s="20" t="s">
        <v>8</v>
      </c>
      <c r="C26" s="115" t="s">
        <v>70</v>
      </c>
      <c r="D26" s="97" t="s">
        <v>70</v>
      </c>
      <c r="E26" s="97" t="s">
        <v>70</v>
      </c>
      <c r="F26" s="97" t="s">
        <v>70</v>
      </c>
      <c r="G26" s="120" t="s">
        <v>70</v>
      </c>
      <c r="H26" s="95" t="s">
        <v>70</v>
      </c>
      <c r="I26" s="94" t="s">
        <v>70</v>
      </c>
      <c r="J26" s="93">
        <f>J25</f>
        <v>1</v>
      </c>
      <c r="K26" s="93">
        <f t="shared" ref="K26" si="49">J26-K24+K25</f>
        <v>5</v>
      </c>
      <c r="L26" s="93">
        <f t="shared" ref="L26" si="50">K26-L24+L25</f>
        <v>7</v>
      </c>
      <c r="M26" s="93">
        <f t="shared" ref="M26" si="51">L26-M24+M25</f>
        <v>12</v>
      </c>
      <c r="N26" s="93">
        <f t="shared" ref="N26" si="52">M26-N24+N25</f>
        <v>15</v>
      </c>
      <c r="O26" s="121" t="s">
        <v>70</v>
      </c>
      <c r="P26" s="121" t="s">
        <v>70</v>
      </c>
      <c r="Q26" s="121" t="s">
        <v>70</v>
      </c>
      <c r="R26" s="121" t="s">
        <v>70</v>
      </c>
      <c r="S26" s="93">
        <f>N26-S24+S25</f>
        <v>23</v>
      </c>
      <c r="T26" s="122">
        <f t="shared" ref="T26" si="53">S26-T24+T25</f>
        <v>23</v>
      </c>
      <c r="U26" s="91">
        <f t="shared" ref="U26" si="54">T26-U24+U25</f>
        <v>29</v>
      </c>
      <c r="V26" s="91">
        <f t="shared" ref="V26" si="55">U26-V24+V25</f>
        <v>36</v>
      </c>
      <c r="W26" s="91">
        <f t="shared" ref="W26" si="56">V26-W24+W25</f>
        <v>38</v>
      </c>
      <c r="X26" s="91">
        <f t="shared" ref="X26" si="57">W26-X24+X25</f>
        <v>38</v>
      </c>
      <c r="Y26" s="91">
        <f t="shared" ref="Y26" si="58">X26-Y24+Y25</f>
        <v>29</v>
      </c>
      <c r="Z26" s="91">
        <f t="shared" ref="Z26" si="59">Y26-Z24+Z25</f>
        <v>20</v>
      </c>
      <c r="AA26" s="91">
        <f t="shared" ref="AA26" si="60">Z26-AA24+AA25</f>
        <v>14</v>
      </c>
      <c r="AB26" s="91">
        <f t="shared" ref="AB26" si="61">AA26-AB24+AB25</f>
        <v>13</v>
      </c>
      <c r="AC26" s="91">
        <f t="shared" ref="AC26" si="62">AB26-AC24+AC25</f>
        <v>14</v>
      </c>
      <c r="AD26" s="91">
        <f t="shared" ref="AD26" si="63">AC26-AD24+AD25</f>
        <v>10</v>
      </c>
      <c r="AE26" s="91">
        <f t="shared" ref="AE26" si="64">AD26-AE24+AE25</f>
        <v>5</v>
      </c>
      <c r="AF26" s="123">
        <f>AE26-AF24</f>
        <v>0</v>
      </c>
      <c r="AG26" s="24"/>
      <c r="AH26" s="167">
        <f>MAX(C26:AF26)</f>
        <v>38</v>
      </c>
      <c r="AI26" s="167">
        <f>SUM(C25:H25)</f>
        <v>0</v>
      </c>
      <c r="AJ26" s="41"/>
      <c r="AK26" s="41"/>
    </row>
    <row r="27" spans="1:37" ht="15.6" customHeight="1" x14ac:dyDescent="0.2">
      <c r="A27" s="174"/>
      <c r="B27" s="20" t="s">
        <v>9</v>
      </c>
      <c r="C27" s="138"/>
      <c r="D27" s="137"/>
      <c r="E27" s="137"/>
      <c r="F27" s="137"/>
      <c r="G27" s="137"/>
      <c r="H27" s="124" t="s">
        <v>70</v>
      </c>
      <c r="I27" s="137"/>
      <c r="J27" s="137"/>
      <c r="K27" s="137"/>
      <c r="L27" s="137"/>
      <c r="M27" s="125">
        <v>7.01</v>
      </c>
      <c r="N27" s="137"/>
      <c r="O27" s="137"/>
      <c r="P27" s="137"/>
      <c r="Q27" s="126" t="s">
        <v>70</v>
      </c>
      <c r="R27" s="137"/>
      <c r="S27" s="137"/>
      <c r="T27" s="127">
        <v>7.12</v>
      </c>
      <c r="U27" s="137"/>
      <c r="V27" s="137"/>
      <c r="W27" s="137"/>
      <c r="X27" s="137"/>
      <c r="Y27" s="137"/>
      <c r="Z27" s="128">
        <v>7.19</v>
      </c>
      <c r="AA27" s="137"/>
      <c r="AB27" s="137"/>
      <c r="AC27" s="137"/>
      <c r="AD27" s="137"/>
      <c r="AE27" s="137"/>
      <c r="AF27" s="139">
        <v>7.3</v>
      </c>
      <c r="AG27" s="25">
        <v>35</v>
      </c>
      <c r="AH27" s="166"/>
      <c r="AI27" s="166"/>
      <c r="AJ27" s="41"/>
      <c r="AK27" s="41"/>
    </row>
    <row r="28" spans="1:37" ht="15.6" customHeight="1" x14ac:dyDescent="0.2">
      <c r="A28" s="175"/>
      <c r="B28" s="21" t="s">
        <v>10</v>
      </c>
      <c r="C28" s="140" t="s">
        <v>70</v>
      </c>
      <c r="D28" s="141"/>
      <c r="E28" s="141"/>
      <c r="F28" s="141"/>
      <c r="G28" s="141"/>
      <c r="H28" s="102" t="s">
        <v>70</v>
      </c>
      <c r="I28" s="142">
        <v>6.55</v>
      </c>
      <c r="J28" s="141"/>
      <c r="K28" s="141"/>
      <c r="L28" s="141"/>
      <c r="M28" s="129">
        <f>M27</f>
        <v>7.01</v>
      </c>
      <c r="N28" s="137"/>
      <c r="O28" s="137"/>
      <c r="P28" s="137"/>
      <c r="Q28" s="130" t="s">
        <v>70</v>
      </c>
      <c r="R28" s="137"/>
      <c r="S28" s="141"/>
      <c r="T28" s="131">
        <f>T27</f>
        <v>7.12</v>
      </c>
      <c r="U28" s="141"/>
      <c r="V28" s="141"/>
      <c r="W28" s="141"/>
      <c r="X28" s="141"/>
      <c r="Y28" s="141"/>
      <c r="Z28" s="101">
        <f>Z27</f>
        <v>7.19</v>
      </c>
      <c r="AA28" s="141"/>
      <c r="AB28" s="141"/>
      <c r="AC28" s="141"/>
      <c r="AD28" s="141"/>
      <c r="AE28" s="141"/>
      <c r="AF28" s="143"/>
      <c r="AG28" s="24"/>
      <c r="AH28" s="168"/>
      <c r="AI28" s="168"/>
      <c r="AJ28" s="41"/>
      <c r="AK28" s="41"/>
    </row>
    <row r="29" spans="1:37" ht="15.6" customHeight="1" thickBot="1" x14ac:dyDescent="0.25">
      <c r="A29" s="146">
        <v>531</v>
      </c>
      <c r="B29" s="43" t="s">
        <v>11</v>
      </c>
      <c r="C29" s="103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5"/>
      <c r="AG29" s="44"/>
      <c r="AH29" s="169"/>
      <c r="AI29" s="169"/>
      <c r="AJ29" s="41"/>
      <c r="AK29" s="41"/>
    </row>
    <row r="30" spans="1:37" ht="15.6" customHeight="1" x14ac:dyDescent="0.2">
      <c r="A30" s="144"/>
      <c r="B30" s="18" t="s">
        <v>5</v>
      </c>
      <c r="C30" s="73"/>
      <c r="D30" s="80" t="s">
        <v>70</v>
      </c>
      <c r="E30" s="80" t="s">
        <v>70</v>
      </c>
      <c r="F30" s="80" t="s">
        <v>70</v>
      </c>
      <c r="G30" s="110" t="s">
        <v>70</v>
      </c>
      <c r="H30" s="78" t="s">
        <v>70</v>
      </c>
      <c r="I30" s="137"/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112" t="s">
        <v>70</v>
      </c>
      <c r="P30" s="112" t="s">
        <v>70</v>
      </c>
      <c r="Q30" s="112" t="s">
        <v>70</v>
      </c>
      <c r="R30" s="112" t="s">
        <v>70</v>
      </c>
      <c r="S30" s="76">
        <v>0</v>
      </c>
      <c r="T30" s="113">
        <v>2</v>
      </c>
      <c r="U30" s="74">
        <v>4</v>
      </c>
      <c r="V30" s="74">
        <v>4</v>
      </c>
      <c r="W30" s="74">
        <v>0</v>
      </c>
      <c r="X30" s="74">
        <v>4</v>
      </c>
      <c r="Y30" s="74">
        <v>6</v>
      </c>
      <c r="Z30" s="74">
        <v>16</v>
      </c>
      <c r="AA30" s="74">
        <v>1</v>
      </c>
      <c r="AB30" s="74">
        <v>9</v>
      </c>
      <c r="AC30" s="74">
        <v>4</v>
      </c>
      <c r="AD30" s="74">
        <v>12</v>
      </c>
      <c r="AE30" s="74">
        <v>12</v>
      </c>
      <c r="AF30" s="114">
        <v>3</v>
      </c>
      <c r="AG30" s="22" t="s">
        <v>6</v>
      </c>
      <c r="AH30" s="165"/>
      <c r="AI30" s="165"/>
      <c r="AJ30" s="41"/>
      <c r="AK30" s="41"/>
    </row>
    <row r="31" spans="1:37" ht="15.6" customHeight="1" x14ac:dyDescent="0.2">
      <c r="A31" s="145">
        <v>7.11</v>
      </c>
      <c r="B31" s="20" t="s">
        <v>7</v>
      </c>
      <c r="C31" s="115" t="s">
        <v>70</v>
      </c>
      <c r="D31" s="89" t="s">
        <v>70</v>
      </c>
      <c r="E31" s="89" t="s">
        <v>70</v>
      </c>
      <c r="F31" s="89" t="s">
        <v>70</v>
      </c>
      <c r="G31" s="116" t="s">
        <v>70</v>
      </c>
      <c r="H31" s="87" t="s">
        <v>70</v>
      </c>
      <c r="I31" s="117">
        <v>12</v>
      </c>
      <c r="J31" s="85">
        <v>5</v>
      </c>
      <c r="K31" s="85">
        <v>9</v>
      </c>
      <c r="L31" s="85">
        <v>3</v>
      </c>
      <c r="M31" s="85">
        <v>3</v>
      </c>
      <c r="N31" s="85">
        <v>5</v>
      </c>
      <c r="O31" s="118" t="s">
        <v>70</v>
      </c>
      <c r="P31" s="118" t="s">
        <v>70</v>
      </c>
      <c r="Q31" s="118" t="s">
        <v>70</v>
      </c>
      <c r="R31" s="118" t="s">
        <v>70</v>
      </c>
      <c r="S31" s="85">
        <v>0</v>
      </c>
      <c r="T31" s="119">
        <v>4</v>
      </c>
      <c r="U31" s="83">
        <v>7</v>
      </c>
      <c r="V31" s="83">
        <v>1</v>
      </c>
      <c r="W31" s="83">
        <v>4</v>
      </c>
      <c r="X31" s="83">
        <v>1</v>
      </c>
      <c r="Y31" s="83">
        <v>7</v>
      </c>
      <c r="Z31" s="83">
        <v>7</v>
      </c>
      <c r="AA31" s="83">
        <v>7</v>
      </c>
      <c r="AB31" s="83">
        <v>0</v>
      </c>
      <c r="AC31" s="83">
        <v>1</v>
      </c>
      <c r="AD31" s="83">
        <v>1</v>
      </c>
      <c r="AE31" s="83">
        <v>0</v>
      </c>
      <c r="AF31" s="90"/>
      <c r="AG31" s="23">
        <f>SUM(C31:AE31)</f>
        <v>77</v>
      </c>
      <c r="AH31" s="166"/>
      <c r="AI31" s="166"/>
      <c r="AJ31" s="41"/>
      <c r="AK31" s="41"/>
    </row>
    <row r="32" spans="1:37" ht="15.6" customHeight="1" x14ac:dyDescent="0.2">
      <c r="A32" s="173" t="s">
        <v>28</v>
      </c>
      <c r="B32" s="20" t="s">
        <v>8</v>
      </c>
      <c r="C32" s="115" t="s">
        <v>70</v>
      </c>
      <c r="D32" s="97" t="s">
        <v>70</v>
      </c>
      <c r="E32" s="97" t="s">
        <v>70</v>
      </c>
      <c r="F32" s="97" t="s">
        <v>70</v>
      </c>
      <c r="G32" s="120" t="s">
        <v>70</v>
      </c>
      <c r="H32" s="95" t="s">
        <v>70</v>
      </c>
      <c r="I32" s="94">
        <f>I31</f>
        <v>12</v>
      </c>
      <c r="J32" s="93">
        <f t="shared" ref="J32" si="65">I32-J30+J31</f>
        <v>17</v>
      </c>
      <c r="K32" s="93">
        <f t="shared" ref="K32" si="66">J32-K30+K31</f>
        <v>26</v>
      </c>
      <c r="L32" s="93">
        <f t="shared" ref="L32" si="67">K32-L30+L31</f>
        <v>29</v>
      </c>
      <c r="M32" s="93">
        <f t="shared" ref="M32" si="68">L32-M30+M31</f>
        <v>32</v>
      </c>
      <c r="N32" s="93">
        <f t="shared" ref="N32" si="69">M32-N30+N31</f>
        <v>37</v>
      </c>
      <c r="O32" s="121" t="s">
        <v>70</v>
      </c>
      <c r="P32" s="121" t="s">
        <v>70</v>
      </c>
      <c r="Q32" s="121" t="s">
        <v>70</v>
      </c>
      <c r="R32" s="121" t="s">
        <v>70</v>
      </c>
      <c r="S32" s="93">
        <f>N32-S30+S31</f>
        <v>37</v>
      </c>
      <c r="T32" s="122">
        <f t="shared" ref="T32" si="70">S32-T30+T31</f>
        <v>39</v>
      </c>
      <c r="U32" s="91">
        <f t="shared" ref="U32" si="71">T32-U30+U31</f>
        <v>42</v>
      </c>
      <c r="V32" s="91">
        <f t="shared" ref="V32" si="72">U32-V30+V31</f>
        <v>39</v>
      </c>
      <c r="W32" s="91">
        <f t="shared" ref="W32" si="73">V32-W30+W31</f>
        <v>43</v>
      </c>
      <c r="X32" s="91">
        <f t="shared" ref="X32" si="74">W32-X30+X31</f>
        <v>40</v>
      </c>
      <c r="Y32" s="91">
        <f t="shared" ref="Y32" si="75">X32-Y30+Y31</f>
        <v>41</v>
      </c>
      <c r="Z32" s="91">
        <f t="shared" ref="Z32" si="76">Y32-Z30+Z31</f>
        <v>32</v>
      </c>
      <c r="AA32" s="91">
        <f t="shared" ref="AA32" si="77">Z32-AA30+AA31</f>
        <v>38</v>
      </c>
      <c r="AB32" s="91">
        <f t="shared" ref="AB32" si="78">AA32-AB30+AB31</f>
        <v>29</v>
      </c>
      <c r="AC32" s="91">
        <f t="shared" ref="AC32" si="79">AB32-AC30+AC31</f>
        <v>26</v>
      </c>
      <c r="AD32" s="91">
        <f t="shared" ref="AD32" si="80">AC32-AD30+AD31</f>
        <v>15</v>
      </c>
      <c r="AE32" s="91">
        <f t="shared" ref="AE32" si="81">AD32-AE30+AE31</f>
        <v>3</v>
      </c>
      <c r="AF32" s="123">
        <f>AE32-AF30</f>
        <v>0</v>
      </c>
      <c r="AG32" s="24"/>
      <c r="AH32" s="167">
        <f>MAX(C32:AF32)</f>
        <v>43</v>
      </c>
      <c r="AI32" s="167">
        <f>SUM(C31:H31)</f>
        <v>0</v>
      </c>
      <c r="AJ32" s="41"/>
      <c r="AK32" s="41"/>
    </row>
    <row r="33" spans="1:37" ht="15.6" customHeight="1" x14ac:dyDescent="0.2">
      <c r="A33" s="174"/>
      <c r="B33" s="20" t="s">
        <v>9</v>
      </c>
      <c r="C33" s="138"/>
      <c r="D33" s="137"/>
      <c r="E33" s="137"/>
      <c r="F33" s="137"/>
      <c r="G33" s="137"/>
      <c r="H33" s="124" t="s">
        <v>70</v>
      </c>
      <c r="I33" s="137"/>
      <c r="J33" s="137"/>
      <c r="K33" s="137"/>
      <c r="L33" s="137"/>
      <c r="M33" s="125">
        <v>7.14</v>
      </c>
      <c r="N33" s="137"/>
      <c r="O33" s="137"/>
      <c r="P33" s="137"/>
      <c r="Q33" s="126" t="s">
        <v>70</v>
      </c>
      <c r="R33" s="137"/>
      <c r="S33" s="137"/>
      <c r="T33" s="127">
        <v>7.24</v>
      </c>
      <c r="U33" s="137"/>
      <c r="V33" s="137"/>
      <c r="W33" s="137"/>
      <c r="X33" s="137"/>
      <c r="Y33" s="137"/>
      <c r="Z33" s="128">
        <v>7.35</v>
      </c>
      <c r="AA33" s="137"/>
      <c r="AB33" s="137"/>
      <c r="AC33" s="137"/>
      <c r="AD33" s="137"/>
      <c r="AE33" s="137"/>
      <c r="AF33" s="139">
        <v>7.45</v>
      </c>
      <c r="AG33" s="25">
        <f>45-11</f>
        <v>34</v>
      </c>
      <c r="AH33" s="166"/>
      <c r="AI33" s="166"/>
      <c r="AJ33" s="41"/>
      <c r="AK33" s="41"/>
    </row>
    <row r="34" spans="1:37" ht="15.6" customHeight="1" x14ac:dyDescent="0.2">
      <c r="A34" s="175"/>
      <c r="B34" s="21" t="s">
        <v>10</v>
      </c>
      <c r="C34" s="140" t="s">
        <v>70</v>
      </c>
      <c r="D34" s="141"/>
      <c r="E34" s="141"/>
      <c r="F34" s="141"/>
      <c r="G34" s="141"/>
      <c r="H34" s="102" t="s">
        <v>70</v>
      </c>
      <c r="I34" s="142">
        <v>7.11</v>
      </c>
      <c r="J34" s="141"/>
      <c r="K34" s="141"/>
      <c r="L34" s="141"/>
      <c r="M34" s="129">
        <f>M33</f>
        <v>7.14</v>
      </c>
      <c r="N34" s="137"/>
      <c r="O34" s="137"/>
      <c r="P34" s="137"/>
      <c r="Q34" s="130" t="s">
        <v>70</v>
      </c>
      <c r="R34" s="137"/>
      <c r="S34" s="141"/>
      <c r="T34" s="131">
        <f>T33</f>
        <v>7.24</v>
      </c>
      <c r="U34" s="141"/>
      <c r="V34" s="141"/>
      <c r="W34" s="141"/>
      <c r="X34" s="141"/>
      <c r="Y34" s="141"/>
      <c r="Z34" s="101">
        <v>7.36</v>
      </c>
      <c r="AA34" s="141"/>
      <c r="AB34" s="141"/>
      <c r="AC34" s="141"/>
      <c r="AD34" s="141"/>
      <c r="AE34" s="141"/>
      <c r="AF34" s="143"/>
      <c r="AG34" s="24"/>
      <c r="AH34" s="168"/>
      <c r="AI34" s="168"/>
      <c r="AJ34" s="41"/>
      <c r="AK34" s="41"/>
    </row>
    <row r="35" spans="1:37" ht="15.6" customHeight="1" thickBot="1" x14ac:dyDescent="0.25">
      <c r="A35" s="146">
        <v>514</v>
      </c>
      <c r="B35" s="43" t="s">
        <v>11</v>
      </c>
      <c r="C35" s="103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5"/>
      <c r="AG35" s="44"/>
      <c r="AH35" s="169"/>
      <c r="AI35" s="169"/>
      <c r="AJ35" s="41"/>
      <c r="AK35" s="41"/>
    </row>
    <row r="36" spans="1:37" ht="15.6" customHeight="1" x14ac:dyDescent="0.2">
      <c r="A36" s="144"/>
      <c r="B36" s="18" t="s">
        <v>5</v>
      </c>
      <c r="C36" s="73"/>
      <c r="D36" s="80">
        <v>0</v>
      </c>
      <c r="E36" s="80">
        <v>3</v>
      </c>
      <c r="F36" s="80">
        <v>0</v>
      </c>
      <c r="G36" s="110">
        <v>0</v>
      </c>
      <c r="H36" s="78">
        <v>0</v>
      </c>
      <c r="I36" s="137"/>
      <c r="J36" s="76">
        <v>0</v>
      </c>
      <c r="K36" s="76">
        <v>0</v>
      </c>
      <c r="L36" s="76">
        <v>0</v>
      </c>
      <c r="M36" s="76">
        <v>3</v>
      </c>
      <c r="N36" s="76">
        <v>4</v>
      </c>
      <c r="O36" s="112" t="s">
        <v>70</v>
      </c>
      <c r="P36" s="112" t="s">
        <v>70</v>
      </c>
      <c r="Q36" s="112" t="s">
        <v>70</v>
      </c>
      <c r="R36" s="112" t="s">
        <v>70</v>
      </c>
      <c r="S36" s="76">
        <v>0</v>
      </c>
      <c r="T36" s="113">
        <v>3</v>
      </c>
      <c r="U36" s="74">
        <v>8</v>
      </c>
      <c r="V36" s="74">
        <v>3</v>
      </c>
      <c r="W36" s="74">
        <v>1</v>
      </c>
      <c r="X36" s="74">
        <v>4</v>
      </c>
      <c r="Y36" s="74">
        <v>11</v>
      </c>
      <c r="Z36" s="74">
        <v>15</v>
      </c>
      <c r="AA36" s="74">
        <v>3</v>
      </c>
      <c r="AB36" s="74">
        <v>8</v>
      </c>
      <c r="AC36" s="74">
        <v>0</v>
      </c>
      <c r="AD36" s="74">
        <v>15</v>
      </c>
      <c r="AE36" s="74">
        <v>4</v>
      </c>
      <c r="AF36" s="114">
        <v>2</v>
      </c>
      <c r="AG36" s="22" t="s">
        <v>6</v>
      </c>
      <c r="AH36" s="165"/>
      <c r="AI36" s="165"/>
      <c r="AJ36" s="41"/>
      <c r="AK36" s="41"/>
    </row>
    <row r="37" spans="1:37" ht="15.6" customHeight="1" x14ac:dyDescent="0.2">
      <c r="A37" s="145">
        <v>7.45</v>
      </c>
      <c r="B37" s="20" t="s">
        <v>7</v>
      </c>
      <c r="C37" s="115">
        <v>9</v>
      </c>
      <c r="D37" s="89">
        <v>7</v>
      </c>
      <c r="E37" s="89">
        <v>6</v>
      </c>
      <c r="F37" s="89">
        <v>1</v>
      </c>
      <c r="G37" s="116">
        <v>5</v>
      </c>
      <c r="H37" s="87">
        <v>1</v>
      </c>
      <c r="I37" s="117" t="s">
        <v>70</v>
      </c>
      <c r="J37" s="85">
        <v>9</v>
      </c>
      <c r="K37" s="85">
        <v>2</v>
      </c>
      <c r="L37" s="85">
        <v>1</v>
      </c>
      <c r="M37" s="85">
        <v>5</v>
      </c>
      <c r="N37" s="85">
        <v>3</v>
      </c>
      <c r="O37" s="118" t="s">
        <v>70</v>
      </c>
      <c r="P37" s="118" t="s">
        <v>70</v>
      </c>
      <c r="Q37" s="118" t="s">
        <v>70</v>
      </c>
      <c r="R37" s="118" t="s">
        <v>70</v>
      </c>
      <c r="S37" s="85">
        <v>0</v>
      </c>
      <c r="T37" s="119">
        <v>2</v>
      </c>
      <c r="U37" s="83">
        <v>10</v>
      </c>
      <c r="V37" s="83">
        <v>5</v>
      </c>
      <c r="W37" s="83">
        <v>3</v>
      </c>
      <c r="X37" s="83">
        <v>3</v>
      </c>
      <c r="Y37" s="83">
        <v>5</v>
      </c>
      <c r="Z37" s="83">
        <v>5</v>
      </c>
      <c r="AA37" s="83">
        <v>1</v>
      </c>
      <c r="AB37" s="83">
        <v>0</v>
      </c>
      <c r="AC37" s="83">
        <v>2</v>
      </c>
      <c r="AD37" s="83">
        <v>2</v>
      </c>
      <c r="AE37" s="83">
        <v>0</v>
      </c>
      <c r="AF37" s="90"/>
      <c r="AG37" s="23">
        <f>SUM(C37:AE37)</f>
        <v>87</v>
      </c>
      <c r="AH37" s="166"/>
      <c r="AI37" s="166"/>
      <c r="AJ37" s="41"/>
      <c r="AK37" s="41"/>
    </row>
    <row r="38" spans="1:37" ht="15.6" customHeight="1" x14ac:dyDescent="0.2">
      <c r="A38" s="173" t="s">
        <v>71</v>
      </c>
      <c r="B38" s="20" t="s">
        <v>8</v>
      </c>
      <c r="C38" s="115">
        <f>C37</f>
        <v>9</v>
      </c>
      <c r="D38" s="97">
        <f t="shared" ref="D38" si="82">C38-D36+D37</f>
        <v>16</v>
      </c>
      <c r="E38" s="97">
        <f>D38-E36+E37</f>
        <v>19</v>
      </c>
      <c r="F38" s="97">
        <f>E38-F36+F37</f>
        <v>20</v>
      </c>
      <c r="G38" s="120">
        <f t="shared" ref="G38" si="83">F38-G36+G37</f>
        <v>25</v>
      </c>
      <c r="H38" s="95">
        <f t="shared" ref="H38" si="84">G38-H36+H37</f>
        <v>26</v>
      </c>
      <c r="I38" s="94" t="s">
        <v>70</v>
      </c>
      <c r="J38" s="93">
        <f>H38-J36+J37</f>
        <v>35</v>
      </c>
      <c r="K38" s="93">
        <f t="shared" ref="K38" si="85">J38-K36+K37</f>
        <v>37</v>
      </c>
      <c r="L38" s="93">
        <f t="shared" ref="L38" si="86">K38-L36+L37</f>
        <v>38</v>
      </c>
      <c r="M38" s="93">
        <f t="shared" ref="M38" si="87">L38-M36+M37</f>
        <v>40</v>
      </c>
      <c r="N38" s="93">
        <f t="shared" ref="N38" si="88">M38-N36+N37</f>
        <v>39</v>
      </c>
      <c r="O38" s="121" t="s">
        <v>70</v>
      </c>
      <c r="P38" s="121" t="s">
        <v>70</v>
      </c>
      <c r="Q38" s="121" t="s">
        <v>70</v>
      </c>
      <c r="R38" s="121" t="s">
        <v>70</v>
      </c>
      <c r="S38" s="93">
        <f>N38-S36+S37</f>
        <v>39</v>
      </c>
      <c r="T38" s="122">
        <f t="shared" ref="T38" si="89">S38-T36+T37</f>
        <v>38</v>
      </c>
      <c r="U38" s="91">
        <f t="shared" ref="U38" si="90">T38-U36+U37</f>
        <v>40</v>
      </c>
      <c r="V38" s="91">
        <f t="shared" ref="V38" si="91">U38-V36+V37</f>
        <v>42</v>
      </c>
      <c r="W38" s="91">
        <f t="shared" ref="W38" si="92">V38-W36+W37</f>
        <v>44</v>
      </c>
      <c r="X38" s="91">
        <f t="shared" ref="X38" si="93">W38-X36+X37</f>
        <v>43</v>
      </c>
      <c r="Y38" s="91">
        <f t="shared" ref="Y38" si="94">X38-Y36+Y37</f>
        <v>37</v>
      </c>
      <c r="Z38" s="91">
        <f t="shared" ref="Z38" si="95">Y38-Z36+Z37</f>
        <v>27</v>
      </c>
      <c r="AA38" s="91">
        <f t="shared" ref="AA38" si="96">Z38-AA36+AA37</f>
        <v>25</v>
      </c>
      <c r="AB38" s="91">
        <f t="shared" ref="AB38" si="97">AA38-AB36+AB37</f>
        <v>17</v>
      </c>
      <c r="AC38" s="91">
        <f t="shared" ref="AC38" si="98">AB38-AC36+AC37</f>
        <v>19</v>
      </c>
      <c r="AD38" s="91">
        <f t="shared" ref="AD38" si="99">AC38-AD36+AD37</f>
        <v>6</v>
      </c>
      <c r="AE38" s="91">
        <f t="shared" ref="AE38" si="100">AD38-AE36+AE37</f>
        <v>2</v>
      </c>
      <c r="AF38" s="123">
        <f>AE38-AF36</f>
        <v>0</v>
      </c>
      <c r="AG38" s="24"/>
      <c r="AH38" s="167">
        <f>MAX(C38:AF38)</f>
        <v>44</v>
      </c>
      <c r="AI38" s="167">
        <f>SUM(C37:H37)</f>
        <v>29</v>
      </c>
      <c r="AJ38" s="41"/>
      <c r="AK38" s="41"/>
    </row>
    <row r="39" spans="1:37" ht="15.6" customHeight="1" x14ac:dyDescent="0.2">
      <c r="A39" s="174"/>
      <c r="B39" s="20" t="s">
        <v>9</v>
      </c>
      <c r="C39" s="138"/>
      <c r="D39" s="137"/>
      <c r="E39" s="137"/>
      <c r="F39" s="137"/>
      <c r="G39" s="137"/>
      <c r="H39" s="124">
        <v>7.55</v>
      </c>
      <c r="I39" s="137"/>
      <c r="J39" s="137"/>
      <c r="K39" s="137"/>
      <c r="L39" s="137"/>
      <c r="M39" s="125">
        <v>8.01</v>
      </c>
      <c r="N39" s="137"/>
      <c r="O39" s="137"/>
      <c r="P39" s="137"/>
      <c r="Q39" s="126" t="s">
        <v>70</v>
      </c>
      <c r="R39" s="137"/>
      <c r="S39" s="137"/>
      <c r="T39" s="127">
        <v>8.07</v>
      </c>
      <c r="U39" s="137"/>
      <c r="V39" s="137"/>
      <c r="W39" s="137"/>
      <c r="X39" s="137"/>
      <c r="Y39" s="137"/>
      <c r="Z39" s="128">
        <v>8.19</v>
      </c>
      <c r="AA39" s="137"/>
      <c r="AB39" s="137"/>
      <c r="AC39" s="137"/>
      <c r="AD39" s="137"/>
      <c r="AE39" s="137"/>
      <c r="AF39" s="139">
        <v>8.3000000000000007</v>
      </c>
      <c r="AG39" s="25">
        <v>45</v>
      </c>
      <c r="AH39" s="166"/>
      <c r="AI39" s="166"/>
      <c r="AJ39" s="41"/>
      <c r="AK39" s="41"/>
    </row>
    <row r="40" spans="1:37" ht="15.6" customHeight="1" x14ac:dyDescent="0.2">
      <c r="A40" s="175"/>
      <c r="B40" s="21" t="s">
        <v>10</v>
      </c>
      <c r="C40" s="140">
        <v>7.45</v>
      </c>
      <c r="D40" s="141"/>
      <c r="E40" s="141"/>
      <c r="F40" s="141"/>
      <c r="G40" s="141"/>
      <c r="H40" s="102">
        <f>H39</f>
        <v>7.55</v>
      </c>
      <c r="I40" s="142" t="s">
        <v>70</v>
      </c>
      <c r="J40" s="141"/>
      <c r="K40" s="141"/>
      <c r="L40" s="141"/>
      <c r="M40" s="129">
        <f>M39</f>
        <v>8.01</v>
      </c>
      <c r="N40" s="137"/>
      <c r="O40" s="137"/>
      <c r="P40" s="137"/>
      <c r="Q40" s="130" t="s">
        <v>70</v>
      </c>
      <c r="R40" s="137"/>
      <c r="S40" s="141"/>
      <c r="T40" s="131">
        <f>T39</f>
        <v>8.07</v>
      </c>
      <c r="U40" s="141"/>
      <c r="V40" s="141"/>
      <c r="W40" s="141"/>
      <c r="X40" s="141"/>
      <c r="Y40" s="141"/>
      <c r="Z40" s="101">
        <v>8.1999999999999993</v>
      </c>
      <c r="AA40" s="141"/>
      <c r="AB40" s="141"/>
      <c r="AC40" s="141"/>
      <c r="AD40" s="141"/>
      <c r="AE40" s="141"/>
      <c r="AF40" s="143"/>
      <c r="AG40" s="24"/>
      <c r="AH40" s="168"/>
      <c r="AI40" s="168"/>
      <c r="AJ40" s="41"/>
      <c r="AK40" s="41"/>
    </row>
    <row r="41" spans="1:37" ht="15.6" customHeight="1" thickBot="1" x14ac:dyDescent="0.25">
      <c r="A41" s="146">
        <v>538</v>
      </c>
      <c r="B41" s="43" t="s">
        <v>11</v>
      </c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5"/>
      <c r="AG41" s="44"/>
      <c r="AH41" s="169"/>
      <c r="AI41" s="169"/>
      <c r="AJ41" s="41"/>
      <c r="AK41" s="41"/>
    </row>
    <row r="42" spans="1:37" ht="15.6" customHeight="1" x14ac:dyDescent="0.2">
      <c r="A42" s="144"/>
      <c r="B42" s="18" t="s">
        <v>5</v>
      </c>
      <c r="C42" s="73"/>
      <c r="D42" s="80" t="s">
        <v>70</v>
      </c>
      <c r="E42" s="80" t="s">
        <v>70</v>
      </c>
      <c r="F42" s="80" t="s">
        <v>70</v>
      </c>
      <c r="G42" s="110" t="s">
        <v>70</v>
      </c>
      <c r="H42" s="78" t="s">
        <v>70</v>
      </c>
      <c r="I42" s="137"/>
      <c r="J42" s="76">
        <v>0</v>
      </c>
      <c r="K42" s="76">
        <v>0</v>
      </c>
      <c r="L42" s="76">
        <v>0</v>
      </c>
      <c r="M42" s="76">
        <v>2</v>
      </c>
      <c r="N42" s="76">
        <v>1</v>
      </c>
      <c r="O42" s="112" t="s">
        <v>70</v>
      </c>
      <c r="P42" s="112" t="s">
        <v>70</v>
      </c>
      <c r="Q42" s="112" t="s">
        <v>70</v>
      </c>
      <c r="R42" s="112" t="s">
        <v>70</v>
      </c>
      <c r="S42" s="76">
        <v>0</v>
      </c>
      <c r="T42" s="113">
        <v>1</v>
      </c>
      <c r="U42" s="74">
        <v>4</v>
      </c>
      <c r="V42" s="74">
        <v>2</v>
      </c>
      <c r="W42" s="74">
        <v>0</v>
      </c>
      <c r="X42" s="74">
        <v>0</v>
      </c>
      <c r="Y42" s="74">
        <v>9</v>
      </c>
      <c r="Z42" s="74">
        <v>9</v>
      </c>
      <c r="AA42" s="74">
        <v>3</v>
      </c>
      <c r="AB42" s="74">
        <v>0</v>
      </c>
      <c r="AC42" s="74">
        <v>0</v>
      </c>
      <c r="AD42" s="74">
        <v>3</v>
      </c>
      <c r="AE42" s="74">
        <v>6</v>
      </c>
      <c r="AF42" s="114">
        <v>2</v>
      </c>
      <c r="AG42" s="22" t="s">
        <v>6</v>
      </c>
      <c r="AH42" s="165"/>
      <c r="AI42" s="165"/>
      <c r="AJ42" s="41"/>
      <c r="AK42" s="41"/>
    </row>
    <row r="43" spans="1:37" ht="15.6" customHeight="1" x14ac:dyDescent="0.2">
      <c r="A43" s="145">
        <v>8.5</v>
      </c>
      <c r="B43" s="20" t="s">
        <v>7</v>
      </c>
      <c r="C43" s="115" t="s">
        <v>70</v>
      </c>
      <c r="D43" s="89" t="s">
        <v>70</v>
      </c>
      <c r="E43" s="89" t="s">
        <v>70</v>
      </c>
      <c r="F43" s="89" t="s">
        <v>70</v>
      </c>
      <c r="G43" s="116" t="s">
        <v>70</v>
      </c>
      <c r="H43" s="87" t="s">
        <v>70</v>
      </c>
      <c r="I43" s="117">
        <v>2</v>
      </c>
      <c r="J43" s="85">
        <v>2</v>
      </c>
      <c r="K43" s="85">
        <v>3</v>
      </c>
      <c r="L43" s="85">
        <v>6</v>
      </c>
      <c r="M43" s="85">
        <v>4</v>
      </c>
      <c r="N43" s="85">
        <v>1</v>
      </c>
      <c r="O43" s="118" t="s">
        <v>70</v>
      </c>
      <c r="P43" s="118" t="s">
        <v>70</v>
      </c>
      <c r="Q43" s="118" t="s">
        <v>70</v>
      </c>
      <c r="R43" s="118" t="s">
        <v>70</v>
      </c>
      <c r="S43" s="85">
        <v>0</v>
      </c>
      <c r="T43" s="119">
        <v>0</v>
      </c>
      <c r="U43" s="83">
        <v>6</v>
      </c>
      <c r="V43" s="83">
        <v>6</v>
      </c>
      <c r="W43" s="83">
        <v>1</v>
      </c>
      <c r="X43" s="83">
        <v>1</v>
      </c>
      <c r="Y43" s="83">
        <v>2</v>
      </c>
      <c r="Z43" s="83">
        <v>2</v>
      </c>
      <c r="AA43" s="83">
        <v>2</v>
      </c>
      <c r="AB43" s="83">
        <v>0</v>
      </c>
      <c r="AC43" s="83">
        <v>4</v>
      </c>
      <c r="AD43" s="83">
        <v>0</v>
      </c>
      <c r="AE43" s="83">
        <v>0</v>
      </c>
      <c r="AF43" s="90"/>
      <c r="AG43" s="23">
        <f>SUM(C43:AE43)</f>
        <v>42</v>
      </c>
      <c r="AH43" s="166"/>
      <c r="AI43" s="166"/>
      <c r="AJ43" s="41"/>
      <c r="AK43" s="41"/>
    </row>
    <row r="44" spans="1:37" ht="15.6" customHeight="1" x14ac:dyDescent="0.2">
      <c r="A44" s="173" t="s">
        <v>28</v>
      </c>
      <c r="B44" s="20" t="s">
        <v>8</v>
      </c>
      <c r="C44" s="115" t="s">
        <v>70</v>
      </c>
      <c r="D44" s="97" t="s">
        <v>70</v>
      </c>
      <c r="E44" s="97" t="s">
        <v>70</v>
      </c>
      <c r="F44" s="97" t="s">
        <v>70</v>
      </c>
      <c r="G44" s="120" t="s">
        <v>70</v>
      </c>
      <c r="H44" s="95" t="s">
        <v>70</v>
      </c>
      <c r="I44" s="94">
        <f>I43</f>
        <v>2</v>
      </c>
      <c r="J44" s="93">
        <f t="shared" ref="J44" si="101">I44-J42+J43</f>
        <v>4</v>
      </c>
      <c r="K44" s="93">
        <f t="shared" ref="K44" si="102">J44-K42+K43</f>
        <v>7</v>
      </c>
      <c r="L44" s="93">
        <f t="shared" ref="L44" si="103">K44-L42+L43</f>
        <v>13</v>
      </c>
      <c r="M44" s="93">
        <f t="shared" ref="M44" si="104">L44-M42+M43</f>
        <v>15</v>
      </c>
      <c r="N44" s="93">
        <f t="shared" ref="N44" si="105">M44-N42+N43</f>
        <v>15</v>
      </c>
      <c r="O44" s="121" t="s">
        <v>70</v>
      </c>
      <c r="P44" s="121" t="s">
        <v>70</v>
      </c>
      <c r="Q44" s="121" t="s">
        <v>70</v>
      </c>
      <c r="R44" s="121" t="s">
        <v>70</v>
      </c>
      <c r="S44" s="93">
        <f>N44-S42+S43</f>
        <v>15</v>
      </c>
      <c r="T44" s="122">
        <f t="shared" ref="T44" si="106">S44-T42+T43</f>
        <v>14</v>
      </c>
      <c r="U44" s="91">
        <f t="shared" ref="U44" si="107">T44-U42+U43</f>
        <v>16</v>
      </c>
      <c r="V44" s="91">
        <f t="shared" ref="V44" si="108">U44-V42+V43</f>
        <v>20</v>
      </c>
      <c r="W44" s="91">
        <f t="shared" ref="W44" si="109">V44-W42+W43</f>
        <v>21</v>
      </c>
      <c r="X44" s="91">
        <f t="shared" ref="X44" si="110">W44-X42+X43</f>
        <v>22</v>
      </c>
      <c r="Y44" s="91">
        <f t="shared" ref="Y44" si="111">X44-Y42+Y43</f>
        <v>15</v>
      </c>
      <c r="Z44" s="91">
        <f t="shared" ref="Z44" si="112">Y44-Z42+Z43</f>
        <v>8</v>
      </c>
      <c r="AA44" s="91">
        <f t="shared" ref="AA44" si="113">Z44-AA42+AA43</f>
        <v>7</v>
      </c>
      <c r="AB44" s="91">
        <f t="shared" ref="AB44" si="114">AA44-AB42+AB43</f>
        <v>7</v>
      </c>
      <c r="AC44" s="91">
        <f t="shared" ref="AC44" si="115">AB44-AC42+AC43</f>
        <v>11</v>
      </c>
      <c r="AD44" s="91">
        <f t="shared" ref="AD44" si="116">AC44-AD42+AD43</f>
        <v>8</v>
      </c>
      <c r="AE44" s="91">
        <f t="shared" ref="AE44" si="117">AD44-AE42+AE43</f>
        <v>2</v>
      </c>
      <c r="AF44" s="123">
        <f>AE44-AF42</f>
        <v>0</v>
      </c>
      <c r="AG44" s="24"/>
      <c r="AH44" s="167">
        <f>MAX(C44:AF44)</f>
        <v>22</v>
      </c>
      <c r="AI44" s="167">
        <f>SUM(C43:H43)</f>
        <v>0</v>
      </c>
      <c r="AJ44" s="41"/>
      <c r="AK44" s="41"/>
    </row>
    <row r="45" spans="1:37" ht="15.6" customHeight="1" x14ac:dyDescent="0.2">
      <c r="A45" s="174"/>
      <c r="B45" s="20" t="s">
        <v>9</v>
      </c>
      <c r="C45" s="138"/>
      <c r="D45" s="137"/>
      <c r="E45" s="137"/>
      <c r="F45" s="137"/>
      <c r="G45" s="137"/>
      <c r="H45" s="124" t="s">
        <v>70</v>
      </c>
      <c r="I45" s="137"/>
      <c r="J45" s="137"/>
      <c r="K45" s="137"/>
      <c r="L45" s="137"/>
      <c r="M45" s="125">
        <v>8.57</v>
      </c>
      <c r="N45" s="137"/>
      <c r="O45" s="137"/>
      <c r="P45" s="137"/>
      <c r="Q45" s="126" t="s">
        <v>70</v>
      </c>
      <c r="R45" s="137"/>
      <c r="S45" s="137"/>
      <c r="T45" s="127">
        <v>9.02</v>
      </c>
      <c r="U45" s="137"/>
      <c r="V45" s="137"/>
      <c r="W45" s="137"/>
      <c r="X45" s="137"/>
      <c r="Y45" s="137"/>
      <c r="Z45" s="128">
        <v>9.1199999999999992</v>
      </c>
      <c r="AA45" s="137"/>
      <c r="AB45" s="137"/>
      <c r="AC45" s="137"/>
      <c r="AD45" s="137"/>
      <c r="AE45" s="137"/>
      <c r="AF45" s="139">
        <v>9.24</v>
      </c>
      <c r="AG45" s="25">
        <v>34</v>
      </c>
      <c r="AH45" s="166"/>
      <c r="AI45" s="166"/>
      <c r="AJ45" s="41"/>
      <c r="AK45" s="41"/>
    </row>
    <row r="46" spans="1:37" ht="15.6" customHeight="1" x14ac:dyDescent="0.2">
      <c r="A46" s="175"/>
      <c r="B46" s="21" t="s">
        <v>10</v>
      </c>
      <c r="C46" s="140" t="s">
        <v>70</v>
      </c>
      <c r="D46" s="141"/>
      <c r="E46" s="141"/>
      <c r="F46" s="141"/>
      <c r="G46" s="141"/>
      <c r="H46" s="102" t="s">
        <v>70</v>
      </c>
      <c r="I46" s="142">
        <v>8.5</v>
      </c>
      <c r="J46" s="141"/>
      <c r="K46" s="141"/>
      <c r="L46" s="141"/>
      <c r="M46" s="129">
        <f>M45</f>
        <v>8.57</v>
      </c>
      <c r="N46" s="137"/>
      <c r="O46" s="137"/>
      <c r="P46" s="137"/>
      <c r="Q46" s="130" t="s">
        <v>70</v>
      </c>
      <c r="R46" s="137"/>
      <c r="S46" s="141"/>
      <c r="T46" s="131">
        <v>9.0299999999999994</v>
      </c>
      <c r="U46" s="141"/>
      <c r="V46" s="141"/>
      <c r="W46" s="141"/>
      <c r="X46" s="141"/>
      <c r="Y46" s="141"/>
      <c r="Z46" s="101">
        <v>9.1300000000000008</v>
      </c>
      <c r="AA46" s="141"/>
      <c r="AB46" s="141"/>
      <c r="AC46" s="141"/>
      <c r="AD46" s="141"/>
      <c r="AE46" s="141"/>
      <c r="AF46" s="143"/>
      <c r="AG46" s="24"/>
      <c r="AH46" s="168"/>
      <c r="AI46" s="168"/>
      <c r="AJ46" s="41"/>
      <c r="AK46" s="41"/>
    </row>
    <row r="47" spans="1:37" ht="15.6" customHeight="1" thickBot="1" x14ac:dyDescent="0.25">
      <c r="A47" s="146">
        <v>537</v>
      </c>
      <c r="B47" s="43" t="s">
        <v>11</v>
      </c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5"/>
      <c r="AG47" s="44"/>
      <c r="AH47" s="169"/>
      <c r="AI47" s="169"/>
      <c r="AJ47" s="41"/>
      <c r="AK47" s="41"/>
    </row>
    <row r="48" spans="1:37" ht="15.6" customHeight="1" x14ac:dyDescent="0.2">
      <c r="A48" s="144"/>
      <c r="B48" s="18" t="s">
        <v>5</v>
      </c>
      <c r="C48" s="73"/>
      <c r="D48" s="80" t="s">
        <v>70</v>
      </c>
      <c r="E48" s="80" t="s">
        <v>70</v>
      </c>
      <c r="F48" s="80" t="s">
        <v>70</v>
      </c>
      <c r="G48" s="110" t="s">
        <v>70</v>
      </c>
      <c r="H48" s="78" t="s">
        <v>70</v>
      </c>
      <c r="I48" s="137"/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112" t="s">
        <v>70</v>
      </c>
      <c r="P48" s="112" t="s">
        <v>70</v>
      </c>
      <c r="Q48" s="112" t="s">
        <v>70</v>
      </c>
      <c r="R48" s="112" t="s">
        <v>70</v>
      </c>
      <c r="S48" s="76">
        <v>0</v>
      </c>
      <c r="T48" s="113">
        <v>0</v>
      </c>
      <c r="U48" s="74">
        <v>3</v>
      </c>
      <c r="V48" s="74">
        <v>8</v>
      </c>
      <c r="W48" s="74">
        <v>1</v>
      </c>
      <c r="X48" s="74">
        <v>11</v>
      </c>
      <c r="Y48" s="74">
        <v>15</v>
      </c>
      <c r="Z48" s="74">
        <v>9</v>
      </c>
      <c r="AA48" s="74">
        <v>0</v>
      </c>
      <c r="AB48" s="74">
        <v>5</v>
      </c>
      <c r="AC48" s="74">
        <v>10</v>
      </c>
      <c r="AD48" s="74">
        <v>20</v>
      </c>
      <c r="AE48" s="74">
        <v>15</v>
      </c>
      <c r="AF48" s="114">
        <v>10</v>
      </c>
      <c r="AG48" s="22" t="s">
        <v>6</v>
      </c>
      <c r="AH48" s="165"/>
      <c r="AI48" s="165"/>
      <c r="AJ48" s="41"/>
      <c r="AK48" s="41"/>
    </row>
    <row r="49" spans="1:37" ht="15.6" customHeight="1" x14ac:dyDescent="0.2">
      <c r="A49" s="145">
        <v>10.050000000000001</v>
      </c>
      <c r="B49" s="20" t="s">
        <v>7</v>
      </c>
      <c r="C49" s="115" t="s">
        <v>70</v>
      </c>
      <c r="D49" s="89" t="s">
        <v>70</v>
      </c>
      <c r="E49" s="89" t="s">
        <v>70</v>
      </c>
      <c r="F49" s="89" t="s">
        <v>70</v>
      </c>
      <c r="G49" s="116" t="s">
        <v>70</v>
      </c>
      <c r="H49" s="87" t="s">
        <v>70</v>
      </c>
      <c r="I49" s="117">
        <v>0</v>
      </c>
      <c r="J49" s="85">
        <v>5</v>
      </c>
      <c r="K49" s="85">
        <v>3</v>
      </c>
      <c r="L49" s="85">
        <v>3</v>
      </c>
      <c r="M49" s="85">
        <v>0</v>
      </c>
      <c r="N49" s="85">
        <v>3</v>
      </c>
      <c r="O49" s="118" t="s">
        <v>70</v>
      </c>
      <c r="P49" s="118" t="s">
        <v>70</v>
      </c>
      <c r="Q49" s="118" t="s">
        <v>70</v>
      </c>
      <c r="R49" s="118" t="s">
        <v>70</v>
      </c>
      <c r="S49" s="85">
        <v>1</v>
      </c>
      <c r="T49" s="119">
        <v>7</v>
      </c>
      <c r="U49" s="83">
        <v>26</v>
      </c>
      <c r="V49" s="83">
        <v>10</v>
      </c>
      <c r="W49" s="83">
        <v>2</v>
      </c>
      <c r="X49" s="83">
        <v>3</v>
      </c>
      <c r="Y49" s="83">
        <v>10</v>
      </c>
      <c r="Z49" s="83">
        <v>10</v>
      </c>
      <c r="AA49" s="83">
        <v>10</v>
      </c>
      <c r="AB49" s="83">
        <v>1</v>
      </c>
      <c r="AC49" s="83">
        <v>3</v>
      </c>
      <c r="AD49" s="83">
        <v>10</v>
      </c>
      <c r="AE49" s="83">
        <v>0</v>
      </c>
      <c r="AF49" s="90"/>
      <c r="AG49" s="23">
        <f>SUM(C49:AE49)</f>
        <v>107</v>
      </c>
      <c r="AH49" s="166"/>
      <c r="AI49" s="166"/>
      <c r="AJ49" s="41"/>
      <c r="AK49" s="41"/>
    </row>
    <row r="50" spans="1:37" ht="15.6" customHeight="1" x14ac:dyDescent="0.2">
      <c r="A50" s="173" t="s">
        <v>28</v>
      </c>
      <c r="B50" s="20" t="s">
        <v>8</v>
      </c>
      <c r="C50" s="115" t="s">
        <v>70</v>
      </c>
      <c r="D50" s="97" t="s">
        <v>70</v>
      </c>
      <c r="E50" s="97" t="s">
        <v>70</v>
      </c>
      <c r="F50" s="97" t="s">
        <v>70</v>
      </c>
      <c r="G50" s="120" t="s">
        <v>70</v>
      </c>
      <c r="H50" s="95" t="s">
        <v>70</v>
      </c>
      <c r="I50" s="94">
        <f>I49</f>
        <v>0</v>
      </c>
      <c r="J50" s="93">
        <f t="shared" ref="J50" si="118">I50-J48+J49</f>
        <v>5</v>
      </c>
      <c r="K50" s="93">
        <f t="shared" ref="K50" si="119">J50-K48+K49</f>
        <v>8</v>
      </c>
      <c r="L50" s="93">
        <f t="shared" ref="L50" si="120">K50-L48+L49</f>
        <v>11</v>
      </c>
      <c r="M50" s="93">
        <f t="shared" ref="M50" si="121">L50-M48+M49</f>
        <v>11</v>
      </c>
      <c r="N50" s="93">
        <f t="shared" ref="N50" si="122">M50-N48+N49</f>
        <v>14</v>
      </c>
      <c r="O50" s="121" t="s">
        <v>70</v>
      </c>
      <c r="P50" s="121" t="s">
        <v>70</v>
      </c>
      <c r="Q50" s="121" t="s">
        <v>70</v>
      </c>
      <c r="R50" s="121" t="s">
        <v>70</v>
      </c>
      <c r="S50" s="93">
        <f>N50-S48+S49</f>
        <v>15</v>
      </c>
      <c r="T50" s="122">
        <f t="shared" ref="T50" si="123">S50-T48+T49</f>
        <v>22</v>
      </c>
      <c r="U50" s="91">
        <f t="shared" ref="U50" si="124">T50-U48+U49</f>
        <v>45</v>
      </c>
      <c r="V50" s="91">
        <f t="shared" ref="V50" si="125">U50-V48+V49</f>
        <v>47</v>
      </c>
      <c r="W50" s="91">
        <f t="shared" ref="W50" si="126">V50-W48+W49</f>
        <v>48</v>
      </c>
      <c r="X50" s="91">
        <f t="shared" ref="X50" si="127">W50-X48+X49</f>
        <v>40</v>
      </c>
      <c r="Y50" s="91">
        <f t="shared" ref="Y50" si="128">X50-Y48+Y49</f>
        <v>35</v>
      </c>
      <c r="Z50" s="91">
        <f t="shared" ref="Z50" si="129">Y50-Z48+Z49</f>
        <v>36</v>
      </c>
      <c r="AA50" s="91">
        <f t="shared" ref="AA50" si="130">Z50-AA48+AA49</f>
        <v>46</v>
      </c>
      <c r="AB50" s="91">
        <f t="shared" ref="AB50" si="131">AA50-AB48+AB49</f>
        <v>42</v>
      </c>
      <c r="AC50" s="91">
        <f t="shared" ref="AC50" si="132">AB50-AC48+AC49</f>
        <v>35</v>
      </c>
      <c r="AD50" s="91">
        <f t="shared" ref="AD50" si="133">AC50-AD48+AD49</f>
        <v>25</v>
      </c>
      <c r="AE50" s="91">
        <f t="shared" ref="AE50" si="134">AD50-AE48+AE49</f>
        <v>10</v>
      </c>
      <c r="AF50" s="123">
        <f>AE50-AF48</f>
        <v>0</v>
      </c>
      <c r="AG50" s="24"/>
      <c r="AH50" s="167">
        <f>MAX(C50:AF50)</f>
        <v>48</v>
      </c>
      <c r="AI50" s="167">
        <f>SUM(C49:H49)</f>
        <v>0</v>
      </c>
      <c r="AJ50" s="41"/>
      <c r="AK50" s="41"/>
    </row>
    <row r="51" spans="1:37" ht="15.6" customHeight="1" x14ac:dyDescent="0.2">
      <c r="A51" s="174"/>
      <c r="B51" s="20" t="s">
        <v>9</v>
      </c>
      <c r="C51" s="138"/>
      <c r="D51" s="137"/>
      <c r="E51" s="137"/>
      <c r="F51" s="137"/>
      <c r="G51" s="137"/>
      <c r="H51" s="124" t="s">
        <v>70</v>
      </c>
      <c r="I51" s="137"/>
      <c r="J51" s="137"/>
      <c r="K51" s="137"/>
      <c r="L51" s="137"/>
      <c r="M51" s="125">
        <v>10.1</v>
      </c>
      <c r="N51" s="137"/>
      <c r="O51" s="137"/>
      <c r="P51" s="137"/>
      <c r="Q51" s="126" t="s">
        <v>70</v>
      </c>
      <c r="R51" s="137"/>
      <c r="S51" s="137"/>
      <c r="T51" s="127">
        <v>10.23</v>
      </c>
      <c r="U51" s="137"/>
      <c r="V51" s="137"/>
      <c r="W51" s="137"/>
      <c r="X51" s="137"/>
      <c r="Y51" s="137"/>
      <c r="Z51" s="128">
        <v>10.3</v>
      </c>
      <c r="AA51" s="137"/>
      <c r="AB51" s="137"/>
      <c r="AC51" s="137"/>
      <c r="AD51" s="137"/>
      <c r="AE51" s="137"/>
      <c r="AF51" s="139">
        <v>10.4</v>
      </c>
      <c r="AG51" s="25">
        <v>35</v>
      </c>
      <c r="AH51" s="166"/>
      <c r="AI51" s="166"/>
      <c r="AJ51" s="41"/>
      <c r="AK51" s="41"/>
    </row>
    <row r="52" spans="1:37" ht="15.6" customHeight="1" x14ac:dyDescent="0.2">
      <c r="A52" s="175"/>
      <c r="B52" s="21" t="s">
        <v>10</v>
      </c>
      <c r="C52" s="140" t="s">
        <v>70</v>
      </c>
      <c r="D52" s="141"/>
      <c r="E52" s="141"/>
      <c r="F52" s="141"/>
      <c r="G52" s="141"/>
      <c r="H52" s="102" t="s">
        <v>70</v>
      </c>
      <c r="I52" s="142">
        <v>10.050000000000001</v>
      </c>
      <c r="J52" s="141"/>
      <c r="K52" s="141"/>
      <c r="L52" s="141"/>
      <c r="M52" s="129">
        <f>M51</f>
        <v>10.1</v>
      </c>
      <c r="N52" s="137"/>
      <c r="O52" s="137"/>
      <c r="P52" s="137"/>
      <c r="Q52" s="130" t="s">
        <v>70</v>
      </c>
      <c r="R52" s="137"/>
      <c r="S52" s="141"/>
      <c r="T52" s="131">
        <v>10.24</v>
      </c>
      <c r="U52" s="141"/>
      <c r="V52" s="141"/>
      <c r="W52" s="141"/>
      <c r="X52" s="141"/>
      <c r="Y52" s="141"/>
      <c r="Z52" s="101">
        <f>Z51</f>
        <v>10.3</v>
      </c>
      <c r="AA52" s="141"/>
      <c r="AB52" s="141"/>
      <c r="AC52" s="141"/>
      <c r="AD52" s="141"/>
      <c r="AE52" s="141"/>
      <c r="AF52" s="143"/>
      <c r="AG52" s="24"/>
      <c r="AH52" s="168"/>
      <c r="AI52" s="168"/>
      <c r="AJ52" s="41"/>
      <c r="AK52" s="41"/>
    </row>
    <row r="53" spans="1:37" ht="15.6" customHeight="1" thickBot="1" x14ac:dyDescent="0.25">
      <c r="A53" s="146">
        <v>535</v>
      </c>
      <c r="B53" s="43" t="s">
        <v>11</v>
      </c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5"/>
      <c r="AG53" s="44"/>
      <c r="AH53" s="169"/>
      <c r="AI53" s="169"/>
      <c r="AJ53" s="41"/>
      <c r="AK53" s="41"/>
    </row>
    <row r="54" spans="1:37" ht="15.6" customHeight="1" x14ac:dyDescent="0.2">
      <c r="A54" s="144"/>
      <c r="B54" s="18" t="s">
        <v>5</v>
      </c>
      <c r="C54" s="73"/>
      <c r="D54" s="80" t="s">
        <v>70</v>
      </c>
      <c r="E54" s="80" t="s">
        <v>70</v>
      </c>
      <c r="F54" s="80" t="s">
        <v>70</v>
      </c>
      <c r="G54" s="110" t="s">
        <v>70</v>
      </c>
      <c r="H54" s="78" t="s">
        <v>70</v>
      </c>
      <c r="I54" s="137"/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112" t="s">
        <v>70</v>
      </c>
      <c r="P54" s="112" t="s">
        <v>70</v>
      </c>
      <c r="Q54" s="112" t="s">
        <v>70</v>
      </c>
      <c r="R54" s="112" t="s">
        <v>70</v>
      </c>
      <c r="S54" s="76">
        <v>0</v>
      </c>
      <c r="T54" s="113">
        <v>1</v>
      </c>
      <c r="U54" s="74">
        <v>4</v>
      </c>
      <c r="V54" s="74">
        <v>4</v>
      </c>
      <c r="W54" s="74">
        <v>1</v>
      </c>
      <c r="X54" s="74">
        <v>2</v>
      </c>
      <c r="Y54" s="74">
        <v>7</v>
      </c>
      <c r="Z54" s="74">
        <v>14</v>
      </c>
      <c r="AA54" s="74">
        <v>8</v>
      </c>
      <c r="AB54" s="74">
        <v>8</v>
      </c>
      <c r="AC54" s="74">
        <v>5</v>
      </c>
      <c r="AD54" s="74">
        <v>9</v>
      </c>
      <c r="AE54" s="74">
        <v>27</v>
      </c>
      <c r="AF54" s="114">
        <v>6</v>
      </c>
      <c r="AG54" s="22" t="s">
        <v>6</v>
      </c>
      <c r="AH54" s="165"/>
      <c r="AI54" s="165"/>
      <c r="AJ54" s="41"/>
      <c r="AK54" s="41"/>
    </row>
    <row r="55" spans="1:37" ht="15.6" customHeight="1" x14ac:dyDescent="0.2">
      <c r="A55" s="145">
        <v>10.31</v>
      </c>
      <c r="B55" s="20" t="s">
        <v>7</v>
      </c>
      <c r="C55" s="115" t="s">
        <v>70</v>
      </c>
      <c r="D55" s="89" t="s">
        <v>70</v>
      </c>
      <c r="E55" s="89" t="s">
        <v>70</v>
      </c>
      <c r="F55" s="89" t="s">
        <v>70</v>
      </c>
      <c r="G55" s="116" t="s">
        <v>70</v>
      </c>
      <c r="H55" s="87" t="s">
        <v>70</v>
      </c>
      <c r="I55" s="117">
        <v>4</v>
      </c>
      <c r="J55" s="85">
        <v>2</v>
      </c>
      <c r="K55" s="85">
        <v>2</v>
      </c>
      <c r="L55" s="85">
        <v>6</v>
      </c>
      <c r="M55" s="85">
        <v>8</v>
      </c>
      <c r="N55" s="85">
        <v>2</v>
      </c>
      <c r="O55" s="118" t="s">
        <v>70</v>
      </c>
      <c r="P55" s="118" t="s">
        <v>70</v>
      </c>
      <c r="Q55" s="118" t="s">
        <v>70</v>
      </c>
      <c r="R55" s="118" t="s">
        <v>70</v>
      </c>
      <c r="S55" s="85">
        <v>0</v>
      </c>
      <c r="T55" s="119">
        <v>6</v>
      </c>
      <c r="U55" s="83">
        <v>20</v>
      </c>
      <c r="V55" s="83">
        <v>2</v>
      </c>
      <c r="W55" s="83">
        <v>5</v>
      </c>
      <c r="X55" s="83">
        <v>3</v>
      </c>
      <c r="Y55" s="83">
        <v>8</v>
      </c>
      <c r="Z55" s="83">
        <v>11</v>
      </c>
      <c r="AA55" s="83">
        <v>11</v>
      </c>
      <c r="AB55" s="83">
        <v>3</v>
      </c>
      <c r="AC55" s="83">
        <v>1</v>
      </c>
      <c r="AD55" s="83">
        <v>2</v>
      </c>
      <c r="AE55" s="83">
        <v>0</v>
      </c>
      <c r="AF55" s="90"/>
      <c r="AG55" s="23">
        <f>SUM(C55:AE55)</f>
        <v>96</v>
      </c>
      <c r="AH55" s="166"/>
      <c r="AI55" s="166"/>
      <c r="AJ55" s="41"/>
      <c r="AK55" s="41"/>
    </row>
    <row r="56" spans="1:37" ht="15.6" customHeight="1" x14ac:dyDescent="0.2">
      <c r="A56" s="173" t="s">
        <v>28</v>
      </c>
      <c r="B56" s="20" t="s">
        <v>8</v>
      </c>
      <c r="C56" s="115" t="s">
        <v>70</v>
      </c>
      <c r="D56" s="97" t="s">
        <v>70</v>
      </c>
      <c r="E56" s="97" t="s">
        <v>70</v>
      </c>
      <c r="F56" s="97" t="s">
        <v>70</v>
      </c>
      <c r="G56" s="120" t="s">
        <v>70</v>
      </c>
      <c r="H56" s="95" t="s">
        <v>70</v>
      </c>
      <c r="I56" s="94">
        <f>I55</f>
        <v>4</v>
      </c>
      <c r="J56" s="93">
        <f t="shared" ref="J56" si="135">I56-J54+J55</f>
        <v>6</v>
      </c>
      <c r="K56" s="93">
        <f t="shared" ref="K56" si="136">J56-K54+K55</f>
        <v>8</v>
      </c>
      <c r="L56" s="93">
        <f t="shared" ref="L56" si="137">K56-L54+L55</f>
        <v>14</v>
      </c>
      <c r="M56" s="93">
        <f t="shared" ref="M56" si="138">L56-M54+M55</f>
        <v>22</v>
      </c>
      <c r="N56" s="93">
        <f t="shared" ref="N56" si="139">M56-N54+N55</f>
        <v>24</v>
      </c>
      <c r="O56" s="121" t="s">
        <v>70</v>
      </c>
      <c r="P56" s="121" t="s">
        <v>70</v>
      </c>
      <c r="Q56" s="121" t="s">
        <v>70</v>
      </c>
      <c r="R56" s="121" t="s">
        <v>70</v>
      </c>
      <c r="S56" s="93">
        <f>N56-S54+S55</f>
        <v>24</v>
      </c>
      <c r="T56" s="122">
        <f t="shared" ref="T56" si="140">S56-T54+T55</f>
        <v>29</v>
      </c>
      <c r="U56" s="91">
        <f t="shared" ref="U56" si="141">T56-U54+U55</f>
        <v>45</v>
      </c>
      <c r="V56" s="91">
        <f t="shared" ref="V56" si="142">U56-V54+V55</f>
        <v>43</v>
      </c>
      <c r="W56" s="91">
        <f t="shared" ref="W56" si="143">V56-W54+W55</f>
        <v>47</v>
      </c>
      <c r="X56" s="91">
        <f t="shared" ref="X56" si="144">W56-X54+X55</f>
        <v>48</v>
      </c>
      <c r="Y56" s="91">
        <f t="shared" ref="Y56" si="145">X56-Y54+Y55</f>
        <v>49</v>
      </c>
      <c r="Z56" s="91">
        <f t="shared" ref="Z56" si="146">Y56-Z54+Z55</f>
        <v>46</v>
      </c>
      <c r="AA56" s="91">
        <f t="shared" ref="AA56" si="147">Z56-AA54+AA55</f>
        <v>49</v>
      </c>
      <c r="AB56" s="91">
        <f t="shared" ref="AB56" si="148">AA56-AB54+AB55</f>
        <v>44</v>
      </c>
      <c r="AC56" s="91">
        <f t="shared" ref="AC56" si="149">AB56-AC54+AC55</f>
        <v>40</v>
      </c>
      <c r="AD56" s="91">
        <f t="shared" ref="AD56" si="150">AC56-AD54+AD55</f>
        <v>33</v>
      </c>
      <c r="AE56" s="91">
        <f t="shared" ref="AE56" si="151">AD56-AE54+AE55</f>
        <v>6</v>
      </c>
      <c r="AF56" s="123">
        <f>AE56-AF54</f>
        <v>0</v>
      </c>
      <c r="AG56" s="24"/>
      <c r="AH56" s="167">
        <f>MAX(C56:AF56)</f>
        <v>49</v>
      </c>
      <c r="AI56" s="167">
        <f>SUM(C55:H55)</f>
        <v>0</v>
      </c>
      <c r="AJ56" s="41"/>
      <c r="AK56" s="41"/>
    </row>
    <row r="57" spans="1:37" ht="15.6" customHeight="1" x14ac:dyDescent="0.2">
      <c r="A57" s="174"/>
      <c r="B57" s="20" t="s">
        <v>9</v>
      </c>
      <c r="C57" s="138"/>
      <c r="D57" s="137"/>
      <c r="E57" s="137"/>
      <c r="F57" s="137"/>
      <c r="G57" s="137"/>
      <c r="H57" s="124" t="s">
        <v>70</v>
      </c>
      <c r="I57" s="137"/>
      <c r="J57" s="137"/>
      <c r="K57" s="137"/>
      <c r="L57" s="137"/>
      <c r="M57" s="125">
        <v>10.34</v>
      </c>
      <c r="N57" s="137"/>
      <c r="O57" s="137"/>
      <c r="P57" s="137"/>
      <c r="Q57" s="126" t="s">
        <v>70</v>
      </c>
      <c r="R57" s="137"/>
      <c r="S57" s="137"/>
      <c r="T57" s="127">
        <v>10.43</v>
      </c>
      <c r="U57" s="137"/>
      <c r="V57" s="137"/>
      <c r="W57" s="137"/>
      <c r="X57" s="137"/>
      <c r="Y57" s="137"/>
      <c r="Z57" s="128">
        <v>10.59</v>
      </c>
      <c r="AA57" s="137"/>
      <c r="AB57" s="137"/>
      <c r="AC57" s="137"/>
      <c r="AD57" s="137"/>
      <c r="AE57" s="137"/>
      <c r="AF57" s="139">
        <v>11.05</v>
      </c>
      <c r="AG57" s="25">
        <v>34</v>
      </c>
      <c r="AH57" s="166"/>
      <c r="AI57" s="166"/>
      <c r="AJ57" s="41"/>
      <c r="AK57" s="41"/>
    </row>
    <row r="58" spans="1:37" ht="15.6" customHeight="1" x14ac:dyDescent="0.2">
      <c r="A58" s="175"/>
      <c r="B58" s="21" t="s">
        <v>10</v>
      </c>
      <c r="C58" s="140" t="s">
        <v>70</v>
      </c>
      <c r="D58" s="141"/>
      <c r="E58" s="141"/>
      <c r="F58" s="141"/>
      <c r="G58" s="141"/>
      <c r="H58" s="102" t="s">
        <v>70</v>
      </c>
      <c r="I58" s="142">
        <v>10.31</v>
      </c>
      <c r="J58" s="141"/>
      <c r="K58" s="141"/>
      <c r="L58" s="141"/>
      <c r="M58" s="129">
        <f>M57</f>
        <v>10.34</v>
      </c>
      <c r="N58" s="137"/>
      <c r="O58" s="137"/>
      <c r="P58" s="137"/>
      <c r="Q58" s="130" t="s">
        <v>70</v>
      </c>
      <c r="R58" s="137"/>
      <c r="S58" s="141"/>
      <c r="T58" s="131">
        <f>T57</f>
        <v>10.43</v>
      </c>
      <c r="U58" s="141"/>
      <c r="V58" s="141"/>
      <c r="W58" s="141"/>
      <c r="X58" s="141"/>
      <c r="Y58" s="141"/>
      <c r="Z58" s="101">
        <f>Z57</f>
        <v>10.59</v>
      </c>
      <c r="AA58" s="141"/>
      <c r="AB58" s="141"/>
      <c r="AC58" s="141"/>
      <c r="AD58" s="141"/>
      <c r="AE58" s="141"/>
      <c r="AF58" s="143"/>
      <c r="AG58" s="24"/>
      <c r="AH58" s="168"/>
      <c r="AI58" s="168"/>
      <c r="AJ58" s="41"/>
      <c r="AK58" s="41"/>
    </row>
    <row r="59" spans="1:37" ht="15.6" customHeight="1" thickBot="1" x14ac:dyDescent="0.25">
      <c r="A59" s="146">
        <v>514</v>
      </c>
      <c r="B59" s="43" t="s">
        <v>11</v>
      </c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5"/>
      <c r="AG59" s="44"/>
      <c r="AH59" s="169"/>
      <c r="AI59" s="169"/>
      <c r="AJ59" s="41"/>
      <c r="AK59" s="41"/>
    </row>
    <row r="60" spans="1:37" ht="15.6" customHeight="1" x14ac:dyDescent="0.2">
      <c r="A60" s="144"/>
      <c r="B60" s="18" t="s">
        <v>5</v>
      </c>
      <c r="C60" s="73"/>
      <c r="D60" s="80">
        <v>0</v>
      </c>
      <c r="E60" s="80">
        <v>0</v>
      </c>
      <c r="F60" s="80">
        <v>0</v>
      </c>
      <c r="G60" s="110">
        <v>0</v>
      </c>
      <c r="H60" s="78">
        <v>0</v>
      </c>
      <c r="I60" s="137"/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112" t="s">
        <v>70</v>
      </c>
      <c r="P60" s="112" t="s">
        <v>70</v>
      </c>
      <c r="Q60" s="112" t="s">
        <v>70</v>
      </c>
      <c r="R60" s="112" t="s">
        <v>70</v>
      </c>
      <c r="S60" s="76">
        <v>0</v>
      </c>
      <c r="T60" s="113">
        <v>2</v>
      </c>
      <c r="U60" s="74">
        <v>4</v>
      </c>
      <c r="V60" s="74">
        <v>0</v>
      </c>
      <c r="W60" s="74">
        <v>2</v>
      </c>
      <c r="X60" s="74">
        <v>2</v>
      </c>
      <c r="Y60" s="74">
        <v>9</v>
      </c>
      <c r="Z60" s="74">
        <v>17</v>
      </c>
      <c r="AA60" s="74">
        <v>10</v>
      </c>
      <c r="AB60" s="74">
        <v>6</v>
      </c>
      <c r="AC60" s="74">
        <v>3</v>
      </c>
      <c r="AD60" s="74">
        <v>18</v>
      </c>
      <c r="AE60" s="74">
        <v>22</v>
      </c>
      <c r="AF60" s="114">
        <v>4</v>
      </c>
      <c r="AG60" s="22" t="s">
        <v>6</v>
      </c>
      <c r="AH60" s="165"/>
      <c r="AI60" s="165"/>
      <c r="AJ60" s="41"/>
      <c r="AK60" s="41"/>
    </row>
    <row r="61" spans="1:37" ht="15.6" customHeight="1" x14ac:dyDescent="0.2">
      <c r="A61" s="145">
        <v>11.2</v>
      </c>
      <c r="B61" s="20" t="s">
        <v>7</v>
      </c>
      <c r="C61" s="115">
        <v>0</v>
      </c>
      <c r="D61" s="89">
        <v>7</v>
      </c>
      <c r="E61" s="89">
        <v>0</v>
      </c>
      <c r="F61" s="89">
        <v>0</v>
      </c>
      <c r="G61" s="116">
        <v>4</v>
      </c>
      <c r="H61" s="87">
        <v>0</v>
      </c>
      <c r="I61" s="117" t="s">
        <v>70</v>
      </c>
      <c r="J61" s="85">
        <v>0</v>
      </c>
      <c r="K61" s="85">
        <v>2</v>
      </c>
      <c r="L61" s="85">
        <v>0</v>
      </c>
      <c r="M61" s="85">
        <v>2</v>
      </c>
      <c r="N61" s="85">
        <v>2</v>
      </c>
      <c r="O61" s="118" t="s">
        <v>70</v>
      </c>
      <c r="P61" s="118" t="s">
        <v>70</v>
      </c>
      <c r="Q61" s="118" t="s">
        <v>70</v>
      </c>
      <c r="R61" s="118" t="s">
        <v>70</v>
      </c>
      <c r="S61" s="85">
        <v>0</v>
      </c>
      <c r="T61" s="119">
        <v>3</v>
      </c>
      <c r="U61" s="83">
        <v>9</v>
      </c>
      <c r="V61" s="83">
        <v>2</v>
      </c>
      <c r="W61" s="83">
        <v>4</v>
      </c>
      <c r="X61" s="83">
        <v>7</v>
      </c>
      <c r="Y61" s="83">
        <v>8</v>
      </c>
      <c r="Z61" s="83">
        <v>30</v>
      </c>
      <c r="AA61" s="83">
        <v>5</v>
      </c>
      <c r="AB61" s="83">
        <v>4</v>
      </c>
      <c r="AC61" s="83">
        <v>5</v>
      </c>
      <c r="AD61" s="83">
        <v>5</v>
      </c>
      <c r="AE61" s="83">
        <v>0</v>
      </c>
      <c r="AF61" s="90"/>
      <c r="AG61" s="23">
        <f>SUM(C61:AE61)</f>
        <v>99</v>
      </c>
      <c r="AH61" s="166"/>
      <c r="AI61" s="166"/>
      <c r="AJ61" s="41"/>
      <c r="AK61" s="41"/>
    </row>
    <row r="62" spans="1:37" ht="15.6" customHeight="1" x14ac:dyDescent="0.2">
      <c r="A62" s="173" t="s">
        <v>71</v>
      </c>
      <c r="B62" s="20" t="s">
        <v>8</v>
      </c>
      <c r="C62" s="115">
        <f>C61</f>
        <v>0</v>
      </c>
      <c r="D62" s="97">
        <f t="shared" ref="D62" si="152">C62-D60+D61</f>
        <v>7</v>
      </c>
      <c r="E62" s="97">
        <f>D62-E60+E61</f>
        <v>7</v>
      </c>
      <c r="F62" s="97">
        <f>E62-F60+F61</f>
        <v>7</v>
      </c>
      <c r="G62" s="120">
        <f t="shared" ref="G62" si="153">F62-G60+G61</f>
        <v>11</v>
      </c>
      <c r="H62" s="95">
        <f t="shared" ref="H62" si="154">G62-H60+H61</f>
        <v>11</v>
      </c>
      <c r="I62" s="94" t="s">
        <v>70</v>
      </c>
      <c r="J62" s="93">
        <f>H62-J60+J61</f>
        <v>11</v>
      </c>
      <c r="K62" s="93">
        <f t="shared" ref="K62" si="155">J62-K60+K61</f>
        <v>13</v>
      </c>
      <c r="L62" s="93">
        <f t="shared" ref="L62" si="156">K62-L60+L61</f>
        <v>13</v>
      </c>
      <c r="M62" s="93">
        <f t="shared" ref="M62" si="157">L62-M60+M61</f>
        <v>15</v>
      </c>
      <c r="N62" s="93">
        <f t="shared" ref="N62" si="158">M62-N60+N61</f>
        <v>17</v>
      </c>
      <c r="O62" s="121" t="s">
        <v>70</v>
      </c>
      <c r="P62" s="121" t="s">
        <v>70</v>
      </c>
      <c r="Q62" s="121" t="s">
        <v>70</v>
      </c>
      <c r="R62" s="121" t="s">
        <v>70</v>
      </c>
      <c r="S62" s="93">
        <f>N62-S60+S61</f>
        <v>17</v>
      </c>
      <c r="T62" s="122">
        <f t="shared" ref="T62" si="159">S62-T60+T61</f>
        <v>18</v>
      </c>
      <c r="U62" s="91">
        <f t="shared" ref="U62" si="160">T62-U60+U61</f>
        <v>23</v>
      </c>
      <c r="V62" s="91">
        <f t="shared" ref="V62" si="161">U62-V60+V61</f>
        <v>25</v>
      </c>
      <c r="W62" s="91">
        <f t="shared" ref="W62" si="162">V62-W60+W61</f>
        <v>27</v>
      </c>
      <c r="X62" s="91">
        <f t="shared" ref="X62" si="163">W62-X60+X61</f>
        <v>32</v>
      </c>
      <c r="Y62" s="91">
        <f t="shared" ref="Y62" si="164">X62-Y60+Y61</f>
        <v>31</v>
      </c>
      <c r="Z62" s="91">
        <f t="shared" ref="Z62" si="165">Y62-Z60+Z61</f>
        <v>44</v>
      </c>
      <c r="AA62" s="91">
        <f t="shared" ref="AA62" si="166">Z62-AA60+AA61</f>
        <v>39</v>
      </c>
      <c r="AB62" s="91">
        <f t="shared" ref="AB62" si="167">AA62-AB60+AB61</f>
        <v>37</v>
      </c>
      <c r="AC62" s="91">
        <f t="shared" ref="AC62" si="168">AB62-AC60+AC61</f>
        <v>39</v>
      </c>
      <c r="AD62" s="91">
        <f t="shared" ref="AD62" si="169">AC62-AD60+AD61</f>
        <v>26</v>
      </c>
      <c r="AE62" s="91">
        <f t="shared" ref="AE62" si="170">AD62-AE60+AE61</f>
        <v>4</v>
      </c>
      <c r="AF62" s="123">
        <f>AE62-AF60</f>
        <v>0</v>
      </c>
      <c r="AG62" s="24"/>
      <c r="AH62" s="167">
        <f>MAX(C62:AF62)</f>
        <v>44</v>
      </c>
      <c r="AI62" s="167">
        <f>SUM(C61:H61)</f>
        <v>11</v>
      </c>
      <c r="AJ62" s="41"/>
      <c r="AK62" s="41"/>
    </row>
    <row r="63" spans="1:37" ht="15.6" customHeight="1" x14ac:dyDescent="0.2">
      <c r="A63" s="174"/>
      <c r="B63" s="20" t="s">
        <v>9</v>
      </c>
      <c r="C63" s="138"/>
      <c r="D63" s="137"/>
      <c r="E63" s="137"/>
      <c r="F63" s="137"/>
      <c r="G63" s="137"/>
      <c r="H63" s="124">
        <v>11.3</v>
      </c>
      <c r="I63" s="137"/>
      <c r="J63" s="137"/>
      <c r="K63" s="137"/>
      <c r="L63" s="137"/>
      <c r="M63" s="125">
        <v>11.35</v>
      </c>
      <c r="N63" s="137"/>
      <c r="O63" s="137"/>
      <c r="P63" s="137"/>
      <c r="Q63" s="126" t="s">
        <v>70</v>
      </c>
      <c r="R63" s="137"/>
      <c r="S63" s="137"/>
      <c r="T63" s="127">
        <v>11.41</v>
      </c>
      <c r="U63" s="137"/>
      <c r="V63" s="137"/>
      <c r="W63" s="137"/>
      <c r="X63" s="137"/>
      <c r="Y63" s="137"/>
      <c r="Z63" s="128">
        <v>11.55</v>
      </c>
      <c r="AA63" s="137"/>
      <c r="AB63" s="137"/>
      <c r="AC63" s="137"/>
      <c r="AD63" s="137"/>
      <c r="AE63" s="137"/>
      <c r="AF63" s="139">
        <v>12.08</v>
      </c>
      <c r="AG63" s="25">
        <v>48</v>
      </c>
      <c r="AH63" s="166"/>
      <c r="AI63" s="166"/>
      <c r="AJ63" s="41"/>
      <c r="AK63" s="41"/>
    </row>
    <row r="64" spans="1:37" ht="15.6" customHeight="1" x14ac:dyDescent="0.2">
      <c r="A64" s="175"/>
      <c r="B64" s="21" t="s">
        <v>10</v>
      </c>
      <c r="C64" s="140">
        <v>11.2</v>
      </c>
      <c r="D64" s="141"/>
      <c r="E64" s="141"/>
      <c r="F64" s="141"/>
      <c r="G64" s="141"/>
      <c r="H64" s="102">
        <f>H63</f>
        <v>11.3</v>
      </c>
      <c r="I64" s="142" t="s">
        <v>70</v>
      </c>
      <c r="J64" s="141"/>
      <c r="K64" s="141"/>
      <c r="L64" s="141"/>
      <c r="M64" s="129">
        <f>M63</f>
        <v>11.35</v>
      </c>
      <c r="N64" s="137"/>
      <c r="O64" s="137"/>
      <c r="P64" s="137"/>
      <c r="Q64" s="130" t="s">
        <v>70</v>
      </c>
      <c r="R64" s="137"/>
      <c r="S64" s="141"/>
      <c r="T64" s="131">
        <f>T63</f>
        <v>11.41</v>
      </c>
      <c r="U64" s="141"/>
      <c r="V64" s="141"/>
      <c r="W64" s="141"/>
      <c r="X64" s="141"/>
      <c r="Y64" s="141"/>
      <c r="Z64" s="101">
        <f>Z63</f>
        <v>11.55</v>
      </c>
      <c r="AA64" s="141"/>
      <c r="AB64" s="141"/>
      <c r="AC64" s="141"/>
      <c r="AD64" s="141"/>
      <c r="AE64" s="141"/>
      <c r="AF64" s="143"/>
      <c r="AG64" s="24"/>
      <c r="AH64" s="168"/>
      <c r="AI64" s="168"/>
      <c r="AJ64" s="41"/>
      <c r="AK64" s="41"/>
    </row>
    <row r="65" spans="1:37" ht="15.6" customHeight="1" thickBot="1" x14ac:dyDescent="0.25">
      <c r="A65" s="146">
        <v>538</v>
      </c>
      <c r="B65" s="43" t="s">
        <v>11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5"/>
      <c r="AG65" s="44"/>
      <c r="AH65" s="169"/>
      <c r="AI65" s="169"/>
      <c r="AJ65" s="41"/>
      <c r="AK65" s="41"/>
    </row>
    <row r="66" spans="1:37" ht="15.6" customHeight="1" x14ac:dyDescent="0.2">
      <c r="A66" s="144"/>
      <c r="B66" s="18" t="s">
        <v>5</v>
      </c>
      <c r="C66" s="73"/>
      <c r="D66" s="80" t="s">
        <v>70</v>
      </c>
      <c r="E66" s="80" t="s">
        <v>70</v>
      </c>
      <c r="F66" s="80" t="s">
        <v>70</v>
      </c>
      <c r="G66" s="110" t="s">
        <v>70</v>
      </c>
      <c r="H66" s="78" t="s">
        <v>70</v>
      </c>
      <c r="I66" s="137"/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112" t="s">
        <v>70</v>
      </c>
      <c r="P66" s="112" t="s">
        <v>70</v>
      </c>
      <c r="Q66" s="112" t="s">
        <v>70</v>
      </c>
      <c r="R66" s="112" t="s">
        <v>70</v>
      </c>
      <c r="S66" s="76">
        <v>1</v>
      </c>
      <c r="T66" s="113">
        <v>2</v>
      </c>
      <c r="U66" s="74">
        <v>3</v>
      </c>
      <c r="V66" s="74">
        <v>10</v>
      </c>
      <c r="W66" s="74">
        <v>1</v>
      </c>
      <c r="X66" s="74">
        <v>6</v>
      </c>
      <c r="Y66" s="74">
        <v>8</v>
      </c>
      <c r="Z66" s="74">
        <v>5</v>
      </c>
      <c r="AA66" s="74">
        <v>4</v>
      </c>
      <c r="AB66" s="74">
        <v>0</v>
      </c>
      <c r="AC66" s="74">
        <v>5</v>
      </c>
      <c r="AD66" s="74">
        <v>9</v>
      </c>
      <c r="AE66" s="74">
        <v>9</v>
      </c>
      <c r="AF66" s="114">
        <v>4</v>
      </c>
      <c r="AG66" s="22" t="s">
        <v>6</v>
      </c>
      <c r="AH66" s="165"/>
      <c r="AI66" s="165"/>
      <c r="AJ66" s="41"/>
      <c r="AK66" s="41"/>
    </row>
    <row r="67" spans="1:37" ht="15.6" customHeight="1" x14ac:dyDescent="0.2">
      <c r="A67" s="145">
        <v>11.4</v>
      </c>
      <c r="B67" s="20" t="s">
        <v>7</v>
      </c>
      <c r="C67" s="115" t="s">
        <v>70</v>
      </c>
      <c r="D67" s="89" t="s">
        <v>70</v>
      </c>
      <c r="E67" s="89" t="s">
        <v>70</v>
      </c>
      <c r="F67" s="89" t="s">
        <v>70</v>
      </c>
      <c r="G67" s="116" t="s">
        <v>70</v>
      </c>
      <c r="H67" s="87" t="s">
        <v>70</v>
      </c>
      <c r="I67" s="117">
        <v>2</v>
      </c>
      <c r="J67" s="85">
        <v>0</v>
      </c>
      <c r="K67" s="85">
        <v>0</v>
      </c>
      <c r="L67" s="85">
        <v>0</v>
      </c>
      <c r="M67" s="85">
        <v>7</v>
      </c>
      <c r="N67" s="85">
        <v>0</v>
      </c>
      <c r="O67" s="118" t="s">
        <v>70</v>
      </c>
      <c r="P67" s="118" t="s">
        <v>70</v>
      </c>
      <c r="Q67" s="118" t="s">
        <v>70</v>
      </c>
      <c r="R67" s="118" t="s">
        <v>70</v>
      </c>
      <c r="S67" s="85">
        <v>0</v>
      </c>
      <c r="T67" s="119">
        <v>3</v>
      </c>
      <c r="U67" s="83">
        <v>11</v>
      </c>
      <c r="V67" s="83">
        <v>6</v>
      </c>
      <c r="W67" s="83">
        <v>2</v>
      </c>
      <c r="X67" s="83">
        <v>1</v>
      </c>
      <c r="Y67" s="83">
        <v>6</v>
      </c>
      <c r="Z67" s="83">
        <v>18</v>
      </c>
      <c r="AA67" s="83">
        <v>6</v>
      </c>
      <c r="AB67" s="83">
        <v>1</v>
      </c>
      <c r="AC67" s="83">
        <v>3</v>
      </c>
      <c r="AD67" s="83">
        <v>1</v>
      </c>
      <c r="AE67" s="83">
        <v>0</v>
      </c>
      <c r="AF67" s="90"/>
      <c r="AG67" s="23">
        <f>SUM(C67:AE67)</f>
        <v>67</v>
      </c>
      <c r="AH67" s="166"/>
      <c r="AI67" s="166"/>
      <c r="AJ67" s="41"/>
      <c r="AK67" s="41"/>
    </row>
    <row r="68" spans="1:37" ht="15.6" customHeight="1" x14ac:dyDescent="0.2">
      <c r="A68" s="173" t="s">
        <v>28</v>
      </c>
      <c r="B68" s="20" t="s">
        <v>8</v>
      </c>
      <c r="C68" s="115" t="s">
        <v>70</v>
      </c>
      <c r="D68" s="97" t="s">
        <v>70</v>
      </c>
      <c r="E68" s="97" t="s">
        <v>70</v>
      </c>
      <c r="F68" s="97" t="s">
        <v>70</v>
      </c>
      <c r="G68" s="120" t="s">
        <v>70</v>
      </c>
      <c r="H68" s="95" t="s">
        <v>70</v>
      </c>
      <c r="I68" s="94">
        <f>I67</f>
        <v>2</v>
      </c>
      <c r="J68" s="93">
        <f t="shared" ref="J68" si="171">I68-J66+J67</f>
        <v>2</v>
      </c>
      <c r="K68" s="93">
        <f t="shared" ref="K68" si="172">J68-K66+K67</f>
        <v>2</v>
      </c>
      <c r="L68" s="93">
        <f t="shared" ref="L68" si="173">K68-L66+L67</f>
        <v>2</v>
      </c>
      <c r="M68" s="93">
        <f t="shared" ref="M68" si="174">L68-M66+M67</f>
        <v>9</v>
      </c>
      <c r="N68" s="93">
        <f t="shared" ref="N68" si="175">M68-N66+N67</f>
        <v>9</v>
      </c>
      <c r="O68" s="121" t="s">
        <v>70</v>
      </c>
      <c r="P68" s="121" t="s">
        <v>70</v>
      </c>
      <c r="Q68" s="121" t="s">
        <v>70</v>
      </c>
      <c r="R68" s="121" t="s">
        <v>70</v>
      </c>
      <c r="S68" s="93">
        <f>N68-S66+S67</f>
        <v>8</v>
      </c>
      <c r="T68" s="122">
        <f t="shared" ref="T68" si="176">S68-T66+T67</f>
        <v>9</v>
      </c>
      <c r="U68" s="91">
        <f t="shared" ref="U68" si="177">T68-U66+U67</f>
        <v>17</v>
      </c>
      <c r="V68" s="91">
        <f t="shared" ref="V68" si="178">U68-V66+V67</f>
        <v>13</v>
      </c>
      <c r="W68" s="91">
        <f t="shared" ref="W68" si="179">V68-W66+W67</f>
        <v>14</v>
      </c>
      <c r="X68" s="91">
        <f t="shared" ref="X68" si="180">W68-X66+X67</f>
        <v>9</v>
      </c>
      <c r="Y68" s="91">
        <f t="shared" ref="Y68" si="181">X68-Y66+Y67</f>
        <v>7</v>
      </c>
      <c r="Z68" s="91">
        <f t="shared" ref="Z68" si="182">Y68-Z66+Z67</f>
        <v>20</v>
      </c>
      <c r="AA68" s="91">
        <f t="shared" ref="AA68" si="183">Z68-AA66+AA67</f>
        <v>22</v>
      </c>
      <c r="AB68" s="91">
        <f t="shared" ref="AB68" si="184">AA68-AB66+AB67</f>
        <v>23</v>
      </c>
      <c r="AC68" s="91">
        <f t="shared" ref="AC68" si="185">AB68-AC66+AC67</f>
        <v>21</v>
      </c>
      <c r="AD68" s="91">
        <f t="shared" ref="AD68" si="186">AC68-AD66+AD67</f>
        <v>13</v>
      </c>
      <c r="AE68" s="91">
        <f t="shared" ref="AE68" si="187">AD68-AE66+AE67</f>
        <v>4</v>
      </c>
      <c r="AF68" s="123">
        <f>AE68-AF66</f>
        <v>0</v>
      </c>
      <c r="AG68" s="24"/>
      <c r="AH68" s="167">
        <f>MAX(C68:AF68)</f>
        <v>23</v>
      </c>
      <c r="AI68" s="167">
        <f>SUM(C67:H67)</f>
        <v>0</v>
      </c>
      <c r="AJ68" s="41"/>
      <c r="AK68" s="41"/>
    </row>
    <row r="69" spans="1:37" ht="15.6" customHeight="1" x14ac:dyDescent="0.2">
      <c r="A69" s="174"/>
      <c r="B69" s="20" t="s">
        <v>9</v>
      </c>
      <c r="C69" s="138"/>
      <c r="D69" s="137"/>
      <c r="E69" s="137"/>
      <c r="F69" s="137"/>
      <c r="G69" s="137"/>
      <c r="H69" s="124" t="s">
        <v>70</v>
      </c>
      <c r="I69" s="137"/>
      <c r="J69" s="137"/>
      <c r="K69" s="137"/>
      <c r="L69" s="137"/>
      <c r="M69" s="125">
        <v>11.45</v>
      </c>
      <c r="N69" s="137"/>
      <c r="O69" s="137"/>
      <c r="P69" s="137"/>
      <c r="Q69" s="126" t="s">
        <v>70</v>
      </c>
      <c r="R69" s="137"/>
      <c r="S69" s="137"/>
      <c r="T69" s="127">
        <v>11.5</v>
      </c>
      <c r="U69" s="137"/>
      <c r="V69" s="137"/>
      <c r="W69" s="137"/>
      <c r="X69" s="137"/>
      <c r="Y69" s="137"/>
      <c r="Z69" s="128">
        <v>12.02</v>
      </c>
      <c r="AA69" s="137"/>
      <c r="AB69" s="137"/>
      <c r="AC69" s="137"/>
      <c r="AD69" s="137"/>
      <c r="AE69" s="137"/>
      <c r="AF69" s="139">
        <v>12.15</v>
      </c>
      <c r="AG69" s="25">
        <v>35</v>
      </c>
      <c r="AH69" s="166"/>
      <c r="AI69" s="166"/>
      <c r="AJ69" s="41"/>
      <c r="AK69" s="41"/>
    </row>
    <row r="70" spans="1:37" ht="15.6" customHeight="1" x14ac:dyDescent="0.2">
      <c r="A70" s="175"/>
      <c r="B70" s="21" t="s">
        <v>10</v>
      </c>
      <c r="C70" s="140" t="s">
        <v>70</v>
      </c>
      <c r="D70" s="141"/>
      <c r="E70" s="141"/>
      <c r="F70" s="141"/>
      <c r="G70" s="141"/>
      <c r="H70" s="102" t="s">
        <v>70</v>
      </c>
      <c r="I70" s="142">
        <v>11.4</v>
      </c>
      <c r="J70" s="141"/>
      <c r="K70" s="141"/>
      <c r="L70" s="141"/>
      <c r="M70" s="129">
        <f>M69</f>
        <v>11.45</v>
      </c>
      <c r="N70" s="137"/>
      <c r="O70" s="137"/>
      <c r="P70" s="137"/>
      <c r="Q70" s="130" t="s">
        <v>70</v>
      </c>
      <c r="R70" s="137"/>
      <c r="S70" s="141"/>
      <c r="T70" s="131">
        <f>T69</f>
        <v>11.5</v>
      </c>
      <c r="U70" s="141"/>
      <c r="V70" s="141"/>
      <c r="W70" s="141"/>
      <c r="X70" s="141"/>
      <c r="Y70" s="141"/>
      <c r="Z70" s="101">
        <f>Z69</f>
        <v>12.02</v>
      </c>
      <c r="AA70" s="141"/>
      <c r="AB70" s="141"/>
      <c r="AC70" s="141"/>
      <c r="AD70" s="141"/>
      <c r="AE70" s="141"/>
      <c r="AF70" s="143"/>
      <c r="AG70" s="24"/>
      <c r="AH70" s="168"/>
      <c r="AI70" s="168"/>
      <c r="AJ70" s="41"/>
      <c r="AK70" s="41"/>
    </row>
    <row r="71" spans="1:37" ht="15.6" customHeight="1" thickBot="1" x14ac:dyDescent="0.25">
      <c r="A71" s="146">
        <v>535</v>
      </c>
      <c r="B71" s="43" t="s">
        <v>11</v>
      </c>
      <c r="C71" s="10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5"/>
      <c r="AG71" s="44"/>
      <c r="AH71" s="169"/>
      <c r="AI71" s="169"/>
      <c r="AJ71" s="41"/>
      <c r="AK71" s="41"/>
    </row>
    <row r="72" spans="1:37" ht="15.6" customHeight="1" x14ac:dyDescent="0.2">
      <c r="A72" s="144"/>
      <c r="B72" s="18" t="s">
        <v>5</v>
      </c>
      <c r="C72" s="73"/>
      <c r="D72" s="80" t="s">
        <v>70</v>
      </c>
      <c r="E72" s="80" t="s">
        <v>70</v>
      </c>
      <c r="F72" s="80" t="s">
        <v>70</v>
      </c>
      <c r="G72" s="110" t="s">
        <v>70</v>
      </c>
      <c r="H72" s="78" t="s">
        <v>70</v>
      </c>
      <c r="I72" s="137"/>
      <c r="J72" s="76">
        <v>0</v>
      </c>
      <c r="K72" s="76">
        <v>0</v>
      </c>
      <c r="L72" s="76">
        <v>0</v>
      </c>
      <c r="M72" s="76">
        <v>1</v>
      </c>
      <c r="N72" s="76">
        <v>0</v>
      </c>
      <c r="O72" s="112" t="s">
        <v>70</v>
      </c>
      <c r="P72" s="112" t="s">
        <v>70</v>
      </c>
      <c r="Q72" s="112" t="s">
        <v>70</v>
      </c>
      <c r="R72" s="112" t="s">
        <v>70</v>
      </c>
      <c r="S72" s="76">
        <v>0</v>
      </c>
      <c r="T72" s="113">
        <v>3</v>
      </c>
      <c r="U72" s="74">
        <v>3</v>
      </c>
      <c r="V72" s="74">
        <v>3</v>
      </c>
      <c r="W72" s="74">
        <v>0</v>
      </c>
      <c r="X72" s="74">
        <v>5</v>
      </c>
      <c r="Y72" s="74">
        <v>8</v>
      </c>
      <c r="Z72" s="74">
        <v>10</v>
      </c>
      <c r="AA72" s="74">
        <v>9</v>
      </c>
      <c r="AB72" s="74">
        <v>0</v>
      </c>
      <c r="AC72" s="74">
        <v>3</v>
      </c>
      <c r="AD72" s="74">
        <v>21</v>
      </c>
      <c r="AE72" s="74">
        <v>15</v>
      </c>
      <c r="AF72" s="114">
        <v>4</v>
      </c>
      <c r="AG72" s="22" t="s">
        <v>6</v>
      </c>
      <c r="AH72" s="165"/>
      <c r="AI72" s="165"/>
      <c r="AJ72" s="41"/>
      <c r="AK72" s="41"/>
    </row>
    <row r="73" spans="1:37" ht="15.6" customHeight="1" x14ac:dyDescent="0.2">
      <c r="A73" s="145">
        <v>11.55</v>
      </c>
      <c r="B73" s="20" t="s">
        <v>7</v>
      </c>
      <c r="C73" s="115" t="s">
        <v>70</v>
      </c>
      <c r="D73" s="89" t="s">
        <v>70</v>
      </c>
      <c r="E73" s="89" t="s">
        <v>70</v>
      </c>
      <c r="F73" s="89" t="s">
        <v>70</v>
      </c>
      <c r="G73" s="116" t="s">
        <v>70</v>
      </c>
      <c r="H73" s="87" t="s">
        <v>70</v>
      </c>
      <c r="I73" s="117">
        <v>2</v>
      </c>
      <c r="J73" s="85">
        <v>3</v>
      </c>
      <c r="K73" s="85">
        <v>1</v>
      </c>
      <c r="L73" s="85">
        <v>5</v>
      </c>
      <c r="M73" s="85">
        <v>1</v>
      </c>
      <c r="N73" s="85">
        <v>6</v>
      </c>
      <c r="O73" s="118" t="s">
        <v>70</v>
      </c>
      <c r="P73" s="118" t="s">
        <v>70</v>
      </c>
      <c r="Q73" s="118" t="s">
        <v>70</v>
      </c>
      <c r="R73" s="118" t="s">
        <v>70</v>
      </c>
      <c r="S73" s="85">
        <v>0</v>
      </c>
      <c r="T73" s="119">
        <v>2</v>
      </c>
      <c r="U73" s="83">
        <v>9</v>
      </c>
      <c r="V73" s="83">
        <v>4</v>
      </c>
      <c r="W73" s="83">
        <v>2</v>
      </c>
      <c r="X73" s="83">
        <v>4</v>
      </c>
      <c r="Y73" s="83">
        <v>4</v>
      </c>
      <c r="Z73" s="83">
        <v>27</v>
      </c>
      <c r="AA73" s="83">
        <v>9</v>
      </c>
      <c r="AB73" s="83">
        <v>0</v>
      </c>
      <c r="AC73" s="83">
        <v>4</v>
      </c>
      <c r="AD73" s="83">
        <v>1</v>
      </c>
      <c r="AE73" s="83">
        <v>1</v>
      </c>
      <c r="AF73" s="90"/>
      <c r="AG73" s="23">
        <f>SUM(C73:AE73)</f>
        <v>85</v>
      </c>
      <c r="AH73" s="166"/>
      <c r="AI73" s="166"/>
      <c r="AJ73" s="41"/>
      <c r="AK73" s="41"/>
    </row>
    <row r="74" spans="1:37" ht="15.6" customHeight="1" x14ac:dyDescent="0.2">
      <c r="A74" s="173" t="s">
        <v>28</v>
      </c>
      <c r="B74" s="20" t="s">
        <v>8</v>
      </c>
      <c r="C74" s="115" t="s">
        <v>70</v>
      </c>
      <c r="D74" s="97" t="s">
        <v>70</v>
      </c>
      <c r="E74" s="97" t="s">
        <v>70</v>
      </c>
      <c r="F74" s="97" t="s">
        <v>70</v>
      </c>
      <c r="G74" s="120" t="s">
        <v>70</v>
      </c>
      <c r="H74" s="95" t="s">
        <v>70</v>
      </c>
      <c r="I74" s="94">
        <f>I73</f>
        <v>2</v>
      </c>
      <c r="J74" s="93">
        <f t="shared" ref="J74" si="188">I74-J72+J73</f>
        <v>5</v>
      </c>
      <c r="K74" s="93">
        <f t="shared" ref="K74" si="189">J74-K72+K73</f>
        <v>6</v>
      </c>
      <c r="L74" s="93">
        <f t="shared" ref="L74" si="190">K74-L72+L73</f>
        <v>11</v>
      </c>
      <c r="M74" s="93">
        <f t="shared" ref="M74" si="191">L74-M72+M73</f>
        <v>11</v>
      </c>
      <c r="N74" s="93">
        <f t="shared" ref="N74" si="192">M74-N72+N73</f>
        <v>17</v>
      </c>
      <c r="O74" s="121" t="s">
        <v>70</v>
      </c>
      <c r="P74" s="121" t="s">
        <v>70</v>
      </c>
      <c r="Q74" s="121" t="s">
        <v>70</v>
      </c>
      <c r="R74" s="121" t="s">
        <v>70</v>
      </c>
      <c r="S74" s="93">
        <f>N74-S72+S73</f>
        <v>17</v>
      </c>
      <c r="T74" s="122">
        <f t="shared" ref="T74" si="193">S74-T72+T73</f>
        <v>16</v>
      </c>
      <c r="U74" s="91">
        <f t="shared" ref="U74" si="194">T74-U72+U73</f>
        <v>22</v>
      </c>
      <c r="V74" s="91">
        <f t="shared" ref="V74" si="195">U74-V72+V73</f>
        <v>23</v>
      </c>
      <c r="W74" s="91">
        <f t="shared" ref="W74" si="196">V74-W72+W73</f>
        <v>25</v>
      </c>
      <c r="X74" s="91">
        <f t="shared" ref="X74" si="197">W74-X72+X73</f>
        <v>24</v>
      </c>
      <c r="Y74" s="91">
        <f t="shared" ref="Y74" si="198">X74-Y72+Y73</f>
        <v>20</v>
      </c>
      <c r="Z74" s="91">
        <f t="shared" ref="Z74" si="199">Y74-Z72+Z73</f>
        <v>37</v>
      </c>
      <c r="AA74" s="91">
        <f t="shared" ref="AA74" si="200">Z74-AA72+AA73</f>
        <v>37</v>
      </c>
      <c r="AB74" s="91">
        <f t="shared" ref="AB74" si="201">AA74-AB72+AB73</f>
        <v>37</v>
      </c>
      <c r="AC74" s="91">
        <f t="shared" ref="AC74" si="202">AB74-AC72+AC73</f>
        <v>38</v>
      </c>
      <c r="AD74" s="91">
        <f t="shared" ref="AD74" si="203">AC74-AD72+AD73</f>
        <v>18</v>
      </c>
      <c r="AE74" s="91">
        <f t="shared" ref="AE74" si="204">AD74-AE72+AE73</f>
        <v>4</v>
      </c>
      <c r="AF74" s="123">
        <f>AE74-AF72</f>
        <v>0</v>
      </c>
      <c r="AG74" s="24"/>
      <c r="AH74" s="167">
        <f>MAX(C74:AF74)</f>
        <v>38</v>
      </c>
      <c r="AI74" s="167">
        <f>SUM(C73:H73)</f>
        <v>0</v>
      </c>
      <c r="AJ74" s="41"/>
      <c r="AK74" s="41"/>
    </row>
    <row r="75" spans="1:37" ht="15.6" customHeight="1" x14ac:dyDescent="0.2">
      <c r="A75" s="174"/>
      <c r="B75" s="20" t="s">
        <v>9</v>
      </c>
      <c r="C75" s="138"/>
      <c r="D75" s="137"/>
      <c r="E75" s="137"/>
      <c r="F75" s="137"/>
      <c r="G75" s="137"/>
      <c r="H75" s="124" t="s">
        <v>70</v>
      </c>
      <c r="I75" s="137"/>
      <c r="J75" s="137"/>
      <c r="K75" s="137"/>
      <c r="L75" s="137"/>
      <c r="M75" s="125">
        <v>12.01</v>
      </c>
      <c r="N75" s="137"/>
      <c r="O75" s="137"/>
      <c r="P75" s="137"/>
      <c r="Q75" s="126" t="s">
        <v>70</v>
      </c>
      <c r="R75" s="137"/>
      <c r="S75" s="137"/>
      <c r="T75" s="127">
        <v>12.07</v>
      </c>
      <c r="U75" s="137"/>
      <c r="V75" s="137"/>
      <c r="W75" s="137"/>
      <c r="X75" s="137"/>
      <c r="Y75" s="137"/>
      <c r="Z75" s="128">
        <v>12.19</v>
      </c>
      <c r="AA75" s="137"/>
      <c r="AB75" s="137"/>
      <c r="AC75" s="137"/>
      <c r="AD75" s="137"/>
      <c r="AE75" s="137"/>
      <c r="AF75" s="139">
        <v>12.33</v>
      </c>
      <c r="AG75" s="25">
        <f>38</f>
        <v>38</v>
      </c>
      <c r="AH75" s="166"/>
      <c r="AI75" s="166"/>
      <c r="AJ75" s="41"/>
      <c r="AK75" s="41"/>
    </row>
    <row r="76" spans="1:37" ht="15.6" customHeight="1" x14ac:dyDescent="0.2">
      <c r="A76" s="175"/>
      <c r="B76" s="21" t="s">
        <v>10</v>
      </c>
      <c r="C76" s="140" t="s">
        <v>70</v>
      </c>
      <c r="D76" s="141"/>
      <c r="E76" s="141"/>
      <c r="F76" s="141"/>
      <c r="G76" s="141"/>
      <c r="H76" s="102" t="s">
        <v>70</v>
      </c>
      <c r="I76" s="142">
        <v>11.55</v>
      </c>
      <c r="J76" s="141"/>
      <c r="K76" s="141"/>
      <c r="L76" s="141"/>
      <c r="M76" s="129">
        <f>M75</f>
        <v>12.01</v>
      </c>
      <c r="N76" s="137"/>
      <c r="O76" s="137"/>
      <c r="P76" s="137"/>
      <c r="Q76" s="130" t="s">
        <v>70</v>
      </c>
      <c r="R76" s="137"/>
      <c r="S76" s="141"/>
      <c r="T76" s="131">
        <f>T75</f>
        <v>12.07</v>
      </c>
      <c r="U76" s="141"/>
      <c r="V76" s="141"/>
      <c r="W76" s="141"/>
      <c r="X76" s="141"/>
      <c r="Y76" s="141"/>
      <c r="Z76" s="101">
        <f>Z75</f>
        <v>12.19</v>
      </c>
      <c r="AA76" s="141"/>
      <c r="AB76" s="141"/>
      <c r="AC76" s="141"/>
      <c r="AD76" s="141"/>
      <c r="AE76" s="141"/>
      <c r="AF76" s="143"/>
      <c r="AG76" s="24"/>
      <c r="AH76" s="168"/>
      <c r="AI76" s="168"/>
      <c r="AJ76" s="41"/>
      <c r="AK76" s="41"/>
    </row>
    <row r="77" spans="1:37" ht="15.6" customHeight="1" thickBot="1" x14ac:dyDescent="0.25">
      <c r="A77" s="146">
        <v>528</v>
      </c>
      <c r="B77" s="43" t="s">
        <v>11</v>
      </c>
      <c r="C77" s="103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5"/>
      <c r="AG77" s="44"/>
      <c r="AH77" s="169"/>
      <c r="AI77" s="169"/>
      <c r="AJ77" s="41"/>
      <c r="AK77" s="41"/>
    </row>
    <row r="78" spans="1:37" ht="15.6" customHeight="1" x14ac:dyDescent="0.2">
      <c r="A78" s="144"/>
      <c r="B78" s="18" t="s">
        <v>5</v>
      </c>
      <c r="C78" s="73"/>
      <c r="D78" s="80" t="s">
        <v>70</v>
      </c>
      <c r="E78" s="80" t="s">
        <v>70</v>
      </c>
      <c r="F78" s="80" t="s">
        <v>70</v>
      </c>
      <c r="G78" s="110" t="s">
        <v>70</v>
      </c>
      <c r="H78" s="78" t="s">
        <v>70</v>
      </c>
      <c r="I78" s="137"/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112" t="s">
        <v>70</v>
      </c>
      <c r="P78" s="112" t="s">
        <v>70</v>
      </c>
      <c r="Q78" s="112" t="s">
        <v>70</v>
      </c>
      <c r="R78" s="112" t="s">
        <v>70</v>
      </c>
      <c r="S78" s="76">
        <v>0</v>
      </c>
      <c r="T78" s="113">
        <v>0</v>
      </c>
      <c r="U78" s="74">
        <v>1</v>
      </c>
      <c r="V78" s="74">
        <v>1</v>
      </c>
      <c r="W78" s="74">
        <v>0</v>
      </c>
      <c r="X78" s="74">
        <v>1</v>
      </c>
      <c r="Y78" s="74">
        <v>2</v>
      </c>
      <c r="Z78" s="74">
        <v>4</v>
      </c>
      <c r="AA78" s="74">
        <v>3</v>
      </c>
      <c r="AB78" s="74">
        <v>0</v>
      </c>
      <c r="AC78" s="74">
        <v>3</v>
      </c>
      <c r="AD78" s="74">
        <v>3</v>
      </c>
      <c r="AE78" s="74">
        <v>4</v>
      </c>
      <c r="AF78" s="114">
        <v>0</v>
      </c>
      <c r="AG78" s="22" t="s">
        <v>6</v>
      </c>
      <c r="AH78" s="165"/>
      <c r="AI78" s="165"/>
      <c r="AJ78" s="41"/>
      <c r="AK78" s="41"/>
    </row>
    <row r="79" spans="1:37" ht="15.6" customHeight="1" x14ac:dyDescent="0.2">
      <c r="A79" s="145">
        <v>12</v>
      </c>
      <c r="B79" s="20" t="s">
        <v>7</v>
      </c>
      <c r="C79" s="115" t="s">
        <v>70</v>
      </c>
      <c r="D79" s="89" t="s">
        <v>70</v>
      </c>
      <c r="E79" s="89" t="s">
        <v>70</v>
      </c>
      <c r="F79" s="89" t="s">
        <v>70</v>
      </c>
      <c r="G79" s="116" t="s">
        <v>70</v>
      </c>
      <c r="H79" s="87" t="s">
        <v>70</v>
      </c>
      <c r="I79" s="117">
        <v>2</v>
      </c>
      <c r="J79" s="85">
        <v>0</v>
      </c>
      <c r="K79" s="85">
        <v>2</v>
      </c>
      <c r="L79" s="85">
        <v>1</v>
      </c>
      <c r="M79" s="85">
        <v>0</v>
      </c>
      <c r="N79" s="85">
        <v>0</v>
      </c>
      <c r="O79" s="118" t="s">
        <v>70</v>
      </c>
      <c r="P79" s="118" t="s">
        <v>70</v>
      </c>
      <c r="Q79" s="118" t="s">
        <v>70</v>
      </c>
      <c r="R79" s="118" t="s">
        <v>70</v>
      </c>
      <c r="S79" s="85">
        <v>0</v>
      </c>
      <c r="T79" s="119">
        <v>1</v>
      </c>
      <c r="U79" s="83">
        <v>2</v>
      </c>
      <c r="V79" s="83">
        <v>3</v>
      </c>
      <c r="W79" s="83">
        <v>1</v>
      </c>
      <c r="X79" s="83">
        <v>0</v>
      </c>
      <c r="Y79" s="83">
        <v>1</v>
      </c>
      <c r="Z79" s="83">
        <v>3</v>
      </c>
      <c r="AA79" s="83">
        <v>2</v>
      </c>
      <c r="AB79" s="83">
        <v>0</v>
      </c>
      <c r="AC79" s="83">
        <v>0</v>
      </c>
      <c r="AD79" s="83">
        <v>4</v>
      </c>
      <c r="AE79" s="83">
        <v>0</v>
      </c>
      <c r="AF79" s="90"/>
      <c r="AG79" s="23">
        <f>SUM(C79:AE79)</f>
        <v>22</v>
      </c>
      <c r="AH79" s="166"/>
      <c r="AI79" s="166"/>
      <c r="AJ79" s="41"/>
      <c r="AK79" s="41"/>
    </row>
    <row r="80" spans="1:37" ht="15.6" customHeight="1" x14ac:dyDescent="0.2">
      <c r="A80" s="173" t="s">
        <v>28</v>
      </c>
      <c r="B80" s="20" t="s">
        <v>8</v>
      </c>
      <c r="C80" s="115" t="s">
        <v>70</v>
      </c>
      <c r="D80" s="97" t="s">
        <v>70</v>
      </c>
      <c r="E80" s="97" t="s">
        <v>70</v>
      </c>
      <c r="F80" s="97" t="s">
        <v>70</v>
      </c>
      <c r="G80" s="120" t="s">
        <v>70</v>
      </c>
      <c r="H80" s="95" t="s">
        <v>70</v>
      </c>
      <c r="I80" s="94">
        <f>I79</f>
        <v>2</v>
      </c>
      <c r="J80" s="93">
        <f t="shared" ref="J80" si="205">I80-J78+J79</f>
        <v>2</v>
      </c>
      <c r="K80" s="93">
        <f t="shared" ref="K80" si="206">J80-K78+K79</f>
        <v>4</v>
      </c>
      <c r="L80" s="93">
        <f t="shared" ref="L80" si="207">K80-L78+L79</f>
        <v>5</v>
      </c>
      <c r="M80" s="93">
        <f t="shared" ref="M80" si="208">L80-M78+M79</f>
        <v>5</v>
      </c>
      <c r="N80" s="93">
        <f t="shared" ref="N80" si="209">M80-N78+N79</f>
        <v>5</v>
      </c>
      <c r="O80" s="121" t="s">
        <v>70</v>
      </c>
      <c r="P80" s="121" t="s">
        <v>70</v>
      </c>
      <c r="Q80" s="121" t="s">
        <v>70</v>
      </c>
      <c r="R80" s="121" t="s">
        <v>70</v>
      </c>
      <c r="S80" s="93">
        <f>N80-S78+S79</f>
        <v>5</v>
      </c>
      <c r="T80" s="122">
        <f t="shared" ref="T80" si="210">S80-T78+T79</f>
        <v>6</v>
      </c>
      <c r="U80" s="91">
        <f t="shared" ref="U80" si="211">T80-U78+U79</f>
        <v>7</v>
      </c>
      <c r="V80" s="91">
        <f t="shared" ref="V80" si="212">U80-V78+V79</f>
        <v>9</v>
      </c>
      <c r="W80" s="91">
        <f t="shared" ref="W80" si="213">V80-W78+W79</f>
        <v>10</v>
      </c>
      <c r="X80" s="91">
        <f t="shared" ref="X80" si="214">W80-X78+X79</f>
        <v>9</v>
      </c>
      <c r="Y80" s="91">
        <f t="shared" ref="Y80" si="215">X80-Y78+Y79</f>
        <v>8</v>
      </c>
      <c r="Z80" s="91">
        <f t="shared" ref="Z80" si="216">Y80-Z78+Z79</f>
        <v>7</v>
      </c>
      <c r="AA80" s="91">
        <f t="shared" ref="AA80" si="217">Z80-AA78+AA79</f>
        <v>6</v>
      </c>
      <c r="AB80" s="91">
        <f t="shared" ref="AB80" si="218">AA80-AB78+AB79</f>
        <v>6</v>
      </c>
      <c r="AC80" s="91">
        <f t="shared" ref="AC80" si="219">AB80-AC78+AC79</f>
        <v>3</v>
      </c>
      <c r="AD80" s="91">
        <f t="shared" ref="AD80" si="220">AC80-AD78+AD79</f>
        <v>4</v>
      </c>
      <c r="AE80" s="91">
        <f t="shared" ref="AE80" si="221">AD80-AE78+AE79</f>
        <v>0</v>
      </c>
      <c r="AF80" s="123">
        <f>AE80-AF78</f>
        <v>0</v>
      </c>
      <c r="AG80" s="24"/>
      <c r="AH80" s="167">
        <f>MAX(C80:AF80)</f>
        <v>10</v>
      </c>
      <c r="AI80" s="167">
        <f>SUM(C79:H79)</f>
        <v>0</v>
      </c>
      <c r="AJ80" s="41"/>
      <c r="AK80" s="41"/>
    </row>
    <row r="81" spans="1:37" ht="15.6" customHeight="1" x14ac:dyDescent="0.2">
      <c r="A81" s="174"/>
      <c r="B81" s="20" t="s">
        <v>9</v>
      </c>
      <c r="C81" s="138"/>
      <c r="D81" s="137"/>
      <c r="E81" s="137"/>
      <c r="F81" s="137"/>
      <c r="G81" s="137"/>
      <c r="H81" s="124" t="s">
        <v>70</v>
      </c>
      <c r="I81" s="137"/>
      <c r="J81" s="137"/>
      <c r="K81" s="137"/>
      <c r="L81" s="137"/>
      <c r="M81" s="125">
        <v>12.05</v>
      </c>
      <c r="N81" s="137"/>
      <c r="O81" s="137"/>
      <c r="P81" s="137"/>
      <c r="Q81" s="126" t="s">
        <v>70</v>
      </c>
      <c r="R81" s="137"/>
      <c r="S81" s="137"/>
      <c r="T81" s="127">
        <v>12.1</v>
      </c>
      <c r="U81" s="137"/>
      <c r="V81" s="137"/>
      <c r="W81" s="137"/>
      <c r="X81" s="137"/>
      <c r="Y81" s="137"/>
      <c r="Z81" s="128">
        <v>12.22</v>
      </c>
      <c r="AA81" s="137"/>
      <c r="AB81" s="137"/>
      <c r="AC81" s="137"/>
      <c r="AD81" s="137"/>
      <c r="AE81" s="137"/>
      <c r="AF81" s="139">
        <v>12.34</v>
      </c>
      <c r="AG81" s="25">
        <v>34</v>
      </c>
      <c r="AH81" s="166"/>
      <c r="AI81" s="166"/>
      <c r="AJ81" s="41"/>
      <c r="AK81" s="41"/>
    </row>
    <row r="82" spans="1:37" ht="15.6" customHeight="1" x14ac:dyDescent="0.2">
      <c r="A82" s="175"/>
      <c r="B82" s="21" t="s">
        <v>10</v>
      </c>
      <c r="C82" s="140" t="s">
        <v>70</v>
      </c>
      <c r="D82" s="141"/>
      <c r="E82" s="141"/>
      <c r="F82" s="141"/>
      <c r="G82" s="141"/>
      <c r="H82" s="102" t="s">
        <v>70</v>
      </c>
      <c r="I82" s="142">
        <v>12</v>
      </c>
      <c r="J82" s="141"/>
      <c r="K82" s="141"/>
      <c r="L82" s="141"/>
      <c r="M82" s="129">
        <f>M81</f>
        <v>12.05</v>
      </c>
      <c r="N82" s="137"/>
      <c r="O82" s="137"/>
      <c r="P82" s="137"/>
      <c r="Q82" s="130" t="s">
        <v>70</v>
      </c>
      <c r="R82" s="137"/>
      <c r="S82" s="141"/>
      <c r="T82" s="131">
        <v>12.11</v>
      </c>
      <c r="U82" s="141"/>
      <c r="V82" s="141"/>
      <c r="W82" s="141"/>
      <c r="X82" s="141"/>
      <c r="Y82" s="141"/>
      <c r="Z82" s="101">
        <f>Z81</f>
        <v>12.22</v>
      </c>
      <c r="AA82" s="141"/>
      <c r="AB82" s="141"/>
      <c r="AC82" s="141"/>
      <c r="AD82" s="141"/>
      <c r="AE82" s="141"/>
      <c r="AF82" s="143"/>
      <c r="AG82" s="24"/>
      <c r="AH82" s="168"/>
      <c r="AI82" s="168"/>
      <c r="AJ82" s="41"/>
      <c r="AK82" s="41"/>
    </row>
    <row r="83" spans="1:37" ht="15.6" customHeight="1" thickBot="1" x14ac:dyDescent="0.25">
      <c r="A83" s="146">
        <v>533</v>
      </c>
      <c r="B83" s="43" t="s">
        <v>11</v>
      </c>
      <c r="C83" s="103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5"/>
      <c r="AG83" s="44"/>
      <c r="AH83" s="169"/>
      <c r="AI83" s="169"/>
      <c r="AJ83" s="41"/>
      <c r="AK83" s="41"/>
    </row>
    <row r="84" spans="1:37" ht="15.6" customHeight="1" x14ac:dyDescent="0.2">
      <c r="A84" s="144"/>
      <c r="B84" s="18" t="s">
        <v>5</v>
      </c>
      <c r="C84" s="73"/>
      <c r="D84" s="80" t="s">
        <v>70</v>
      </c>
      <c r="E84" s="80" t="s">
        <v>70</v>
      </c>
      <c r="F84" s="80" t="s">
        <v>70</v>
      </c>
      <c r="G84" s="110" t="s">
        <v>70</v>
      </c>
      <c r="H84" s="78" t="s">
        <v>70</v>
      </c>
      <c r="I84" s="137"/>
      <c r="J84" s="76">
        <v>0</v>
      </c>
      <c r="K84" s="76">
        <v>2</v>
      </c>
      <c r="L84" s="76">
        <v>0</v>
      </c>
      <c r="M84" s="76">
        <v>0</v>
      </c>
      <c r="N84" s="76">
        <v>1</v>
      </c>
      <c r="O84" s="112" t="s">
        <v>70</v>
      </c>
      <c r="P84" s="112" t="s">
        <v>70</v>
      </c>
      <c r="Q84" s="112" t="s">
        <v>70</v>
      </c>
      <c r="R84" s="112" t="s">
        <v>70</v>
      </c>
      <c r="S84" s="76">
        <v>0</v>
      </c>
      <c r="T84" s="113">
        <v>0</v>
      </c>
      <c r="U84" s="74">
        <v>2</v>
      </c>
      <c r="V84" s="74">
        <v>0</v>
      </c>
      <c r="W84" s="74">
        <v>2</v>
      </c>
      <c r="X84" s="74">
        <v>3</v>
      </c>
      <c r="Y84" s="74">
        <v>5</v>
      </c>
      <c r="Z84" s="74">
        <v>3</v>
      </c>
      <c r="AA84" s="74">
        <v>4</v>
      </c>
      <c r="AB84" s="74">
        <v>6</v>
      </c>
      <c r="AC84" s="74">
        <v>3</v>
      </c>
      <c r="AD84" s="74">
        <v>13</v>
      </c>
      <c r="AE84" s="74">
        <v>14</v>
      </c>
      <c r="AF84" s="114">
        <v>7</v>
      </c>
      <c r="AG84" s="22" t="s">
        <v>6</v>
      </c>
      <c r="AH84" s="165"/>
      <c r="AI84" s="165"/>
      <c r="AJ84" s="41"/>
      <c r="AK84" s="41"/>
    </row>
    <row r="85" spans="1:37" ht="15.6" customHeight="1" x14ac:dyDescent="0.2">
      <c r="A85" s="145">
        <v>13</v>
      </c>
      <c r="B85" s="20" t="s">
        <v>7</v>
      </c>
      <c r="C85" s="115" t="s">
        <v>70</v>
      </c>
      <c r="D85" s="89" t="s">
        <v>70</v>
      </c>
      <c r="E85" s="89" t="s">
        <v>70</v>
      </c>
      <c r="F85" s="89" t="s">
        <v>70</v>
      </c>
      <c r="G85" s="116" t="s">
        <v>70</v>
      </c>
      <c r="H85" s="87" t="s">
        <v>70</v>
      </c>
      <c r="I85" s="117">
        <v>5</v>
      </c>
      <c r="J85" s="85">
        <v>2</v>
      </c>
      <c r="K85" s="85">
        <v>2</v>
      </c>
      <c r="L85" s="85">
        <v>3</v>
      </c>
      <c r="M85" s="85">
        <v>0</v>
      </c>
      <c r="N85" s="85">
        <v>1</v>
      </c>
      <c r="O85" s="118" t="s">
        <v>70</v>
      </c>
      <c r="P85" s="118" t="s">
        <v>70</v>
      </c>
      <c r="Q85" s="118" t="s">
        <v>70</v>
      </c>
      <c r="R85" s="118" t="s">
        <v>70</v>
      </c>
      <c r="S85" s="85">
        <v>2</v>
      </c>
      <c r="T85" s="119">
        <v>2</v>
      </c>
      <c r="U85" s="83">
        <v>8</v>
      </c>
      <c r="V85" s="83">
        <v>7</v>
      </c>
      <c r="W85" s="83">
        <v>4</v>
      </c>
      <c r="X85" s="83">
        <v>5</v>
      </c>
      <c r="Y85" s="83">
        <v>5</v>
      </c>
      <c r="Z85" s="83">
        <v>8</v>
      </c>
      <c r="AA85" s="83">
        <v>8</v>
      </c>
      <c r="AB85" s="83">
        <v>1</v>
      </c>
      <c r="AC85" s="83">
        <v>2</v>
      </c>
      <c r="AD85" s="83">
        <v>0</v>
      </c>
      <c r="AE85" s="83">
        <v>0</v>
      </c>
      <c r="AF85" s="90"/>
      <c r="AG85" s="23">
        <f>SUM(C85:AE85)</f>
        <v>65</v>
      </c>
      <c r="AH85" s="166"/>
      <c r="AI85" s="166"/>
      <c r="AJ85" s="41"/>
      <c r="AK85" s="41"/>
    </row>
    <row r="86" spans="1:37" ht="15.6" customHeight="1" x14ac:dyDescent="0.2">
      <c r="A86" s="173" t="s">
        <v>28</v>
      </c>
      <c r="B86" s="20" t="s">
        <v>8</v>
      </c>
      <c r="C86" s="115" t="s">
        <v>70</v>
      </c>
      <c r="D86" s="97" t="s">
        <v>70</v>
      </c>
      <c r="E86" s="97" t="s">
        <v>70</v>
      </c>
      <c r="F86" s="97" t="s">
        <v>70</v>
      </c>
      <c r="G86" s="120" t="s">
        <v>70</v>
      </c>
      <c r="H86" s="95" t="s">
        <v>70</v>
      </c>
      <c r="I86" s="94">
        <f>I85</f>
        <v>5</v>
      </c>
      <c r="J86" s="93">
        <f t="shared" ref="J86" si="222">I86-J84+J85</f>
        <v>7</v>
      </c>
      <c r="K86" s="93">
        <f t="shared" ref="K86" si="223">J86-K84+K85</f>
        <v>7</v>
      </c>
      <c r="L86" s="93">
        <f t="shared" ref="L86" si="224">K86-L84+L85</f>
        <v>10</v>
      </c>
      <c r="M86" s="93">
        <f t="shared" ref="M86" si="225">L86-M84+M85</f>
        <v>10</v>
      </c>
      <c r="N86" s="93">
        <f t="shared" ref="N86" si="226">M86-N84+N85</f>
        <v>10</v>
      </c>
      <c r="O86" s="121" t="s">
        <v>70</v>
      </c>
      <c r="P86" s="121" t="s">
        <v>70</v>
      </c>
      <c r="Q86" s="121" t="s">
        <v>70</v>
      </c>
      <c r="R86" s="121" t="s">
        <v>70</v>
      </c>
      <c r="S86" s="93">
        <f>N86-S84+S85</f>
        <v>12</v>
      </c>
      <c r="T86" s="122">
        <f t="shared" ref="T86" si="227">S86-T84+T85</f>
        <v>14</v>
      </c>
      <c r="U86" s="91">
        <f t="shared" ref="U86" si="228">T86-U84+U85</f>
        <v>20</v>
      </c>
      <c r="V86" s="91">
        <f t="shared" ref="V86" si="229">U86-V84+V85</f>
        <v>27</v>
      </c>
      <c r="W86" s="91">
        <f t="shared" ref="W86" si="230">V86-W84+W85</f>
        <v>29</v>
      </c>
      <c r="X86" s="91">
        <f t="shared" ref="X86" si="231">W86-X84+X85</f>
        <v>31</v>
      </c>
      <c r="Y86" s="91">
        <f t="shared" ref="Y86" si="232">X86-Y84+Y85</f>
        <v>31</v>
      </c>
      <c r="Z86" s="91">
        <f t="shared" ref="Z86" si="233">Y86-Z84+Z85</f>
        <v>36</v>
      </c>
      <c r="AA86" s="91">
        <f t="shared" ref="AA86" si="234">Z86-AA84+AA85</f>
        <v>40</v>
      </c>
      <c r="AB86" s="91">
        <f t="shared" ref="AB86" si="235">AA86-AB84+AB85</f>
        <v>35</v>
      </c>
      <c r="AC86" s="91">
        <f t="shared" ref="AC86" si="236">AB86-AC84+AC85</f>
        <v>34</v>
      </c>
      <c r="AD86" s="91">
        <f t="shared" ref="AD86" si="237">AC86-AD84+AD85</f>
        <v>21</v>
      </c>
      <c r="AE86" s="91">
        <f t="shared" ref="AE86" si="238">AD86-AE84+AE85</f>
        <v>7</v>
      </c>
      <c r="AF86" s="123">
        <f>AE86-AF84</f>
        <v>0</v>
      </c>
      <c r="AG86" s="24"/>
      <c r="AH86" s="167">
        <f>MAX(C86:AF86)</f>
        <v>40</v>
      </c>
      <c r="AI86" s="167">
        <f>SUM(C85:H85)</f>
        <v>0</v>
      </c>
      <c r="AJ86" s="41"/>
      <c r="AK86" s="41"/>
    </row>
    <row r="87" spans="1:37" ht="15.6" customHeight="1" x14ac:dyDescent="0.2">
      <c r="A87" s="174"/>
      <c r="B87" s="20" t="s">
        <v>9</v>
      </c>
      <c r="C87" s="138"/>
      <c r="D87" s="137"/>
      <c r="E87" s="137"/>
      <c r="F87" s="137"/>
      <c r="G87" s="137"/>
      <c r="H87" s="124" t="s">
        <v>70</v>
      </c>
      <c r="I87" s="137"/>
      <c r="J87" s="137"/>
      <c r="K87" s="137"/>
      <c r="L87" s="137"/>
      <c r="M87" s="125">
        <v>13.05</v>
      </c>
      <c r="N87" s="137"/>
      <c r="O87" s="137"/>
      <c r="P87" s="137"/>
      <c r="Q87" s="126" t="s">
        <v>70</v>
      </c>
      <c r="R87" s="137"/>
      <c r="S87" s="137"/>
      <c r="T87" s="127">
        <v>13.13</v>
      </c>
      <c r="U87" s="137"/>
      <c r="V87" s="137"/>
      <c r="W87" s="137"/>
      <c r="X87" s="137"/>
      <c r="Y87" s="137"/>
      <c r="Z87" s="128">
        <v>13.23</v>
      </c>
      <c r="AA87" s="137"/>
      <c r="AB87" s="137"/>
      <c r="AC87" s="137"/>
      <c r="AD87" s="137"/>
      <c r="AE87" s="137"/>
      <c r="AF87" s="139">
        <v>13.36</v>
      </c>
      <c r="AG87" s="25">
        <v>36</v>
      </c>
      <c r="AH87" s="166"/>
      <c r="AI87" s="166"/>
      <c r="AJ87" s="41"/>
      <c r="AK87" s="41"/>
    </row>
    <row r="88" spans="1:37" ht="15.6" customHeight="1" x14ac:dyDescent="0.2">
      <c r="A88" s="175"/>
      <c r="B88" s="21" t="s">
        <v>10</v>
      </c>
      <c r="C88" s="140" t="s">
        <v>70</v>
      </c>
      <c r="D88" s="141"/>
      <c r="E88" s="141"/>
      <c r="F88" s="141"/>
      <c r="G88" s="141"/>
      <c r="H88" s="102" t="s">
        <v>70</v>
      </c>
      <c r="I88" s="142">
        <v>13</v>
      </c>
      <c r="J88" s="141"/>
      <c r="K88" s="141"/>
      <c r="L88" s="141"/>
      <c r="M88" s="129">
        <f>M87</f>
        <v>13.05</v>
      </c>
      <c r="N88" s="137"/>
      <c r="O88" s="137"/>
      <c r="P88" s="137"/>
      <c r="Q88" s="130" t="s">
        <v>70</v>
      </c>
      <c r="R88" s="137"/>
      <c r="S88" s="141"/>
      <c r="T88" s="131">
        <f>T87</f>
        <v>13.13</v>
      </c>
      <c r="U88" s="141"/>
      <c r="V88" s="141"/>
      <c r="W88" s="141"/>
      <c r="X88" s="141"/>
      <c r="Y88" s="141"/>
      <c r="Z88" s="101">
        <f>Z87</f>
        <v>13.23</v>
      </c>
      <c r="AA88" s="141"/>
      <c r="AB88" s="141"/>
      <c r="AC88" s="141"/>
      <c r="AD88" s="141"/>
      <c r="AE88" s="141"/>
      <c r="AF88" s="143"/>
      <c r="AG88" s="24"/>
      <c r="AH88" s="168"/>
      <c r="AI88" s="168"/>
      <c r="AJ88" s="41"/>
      <c r="AK88" s="41"/>
    </row>
    <row r="89" spans="1:37" ht="15.6" customHeight="1" thickBot="1" x14ac:dyDescent="0.25">
      <c r="A89" s="146">
        <v>520</v>
      </c>
      <c r="B89" s="43" t="s">
        <v>11</v>
      </c>
      <c r="C89" s="103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5"/>
      <c r="AG89" s="44"/>
      <c r="AH89" s="169"/>
      <c r="AI89" s="169"/>
      <c r="AJ89" s="41"/>
      <c r="AK89" s="41"/>
    </row>
    <row r="90" spans="1:37" ht="15.6" customHeight="1" x14ac:dyDescent="0.2">
      <c r="A90" s="144"/>
      <c r="B90" s="18" t="s">
        <v>5</v>
      </c>
      <c r="C90" s="73"/>
      <c r="D90" s="80" t="s">
        <v>70</v>
      </c>
      <c r="E90" s="80" t="s">
        <v>70</v>
      </c>
      <c r="F90" s="80" t="s">
        <v>70</v>
      </c>
      <c r="G90" s="110" t="s">
        <v>70</v>
      </c>
      <c r="H90" s="78" t="s">
        <v>70</v>
      </c>
      <c r="I90" s="137"/>
      <c r="J90" s="76">
        <v>0</v>
      </c>
      <c r="K90" s="76">
        <v>0</v>
      </c>
      <c r="L90" s="76">
        <v>0</v>
      </c>
      <c r="M90" s="76">
        <v>0</v>
      </c>
      <c r="N90" s="76">
        <v>1</v>
      </c>
      <c r="O90" s="112" t="s">
        <v>70</v>
      </c>
      <c r="P90" s="112" t="s">
        <v>70</v>
      </c>
      <c r="Q90" s="112" t="s">
        <v>70</v>
      </c>
      <c r="R90" s="112" t="s">
        <v>70</v>
      </c>
      <c r="S90" s="76">
        <v>0</v>
      </c>
      <c r="T90" s="113">
        <v>0</v>
      </c>
      <c r="U90" s="74">
        <v>0</v>
      </c>
      <c r="V90" s="74">
        <v>1</v>
      </c>
      <c r="W90" s="74">
        <v>1</v>
      </c>
      <c r="X90" s="74">
        <v>3</v>
      </c>
      <c r="Y90" s="74">
        <v>3</v>
      </c>
      <c r="Z90" s="74">
        <v>6</v>
      </c>
      <c r="AA90" s="74">
        <v>2</v>
      </c>
      <c r="AB90" s="74">
        <v>2</v>
      </c>
      <c r="AC90" s="74">
        <v>3</v>
      </c>
      <c r="AD90" s="74">
        <v>4</v>
      </c>
      <c r="AE90" s="74">
        <v>7</v>
      </c>
      <c r="AF90" s="114">
        <v>3</v>
      </c>
      <c r="AG90" s="22" t="s">
        <v>6</v>
      </c>
      <c r="AH90" s="165"/>
      <c r="AI90" s="165"/>
      <c r="AJ90" s="41"/>
      <c r="AK90" s="41"/>
    </row>
    <row r="91" spans="1:37" ht="15.6" customHeight="1" x14ac:dyDescent="0.2">
      <c r="A91" s="145">
        <v>13.2</v>
      </c>
      <c r="B91" s="20" t="s">
        <v>7</v>
      </c>
      <c r="C91" s="115" t="s">
        <v>70</v>
      </c>
      <c r="D91" s="89" t="s">
        <v>70</v>
      </c>
      <c r="E91" s="89" t="s">
        <v>70</v>
      </c>
      <c r="F91" s="89" t="s">
        <v>70</v>
      </c>
      <c r="G91" s="116" t="s">
        <v>70</v>
      </c>
      <c r="H91" s="87" t="s">
        <v>70</v>
      </c>
      <c r="I91" s="117">
        <v>2</v>
      </c>
      <c r="J91" s="85">
        <v>0</v>
      </c>
      <c r="K91" s="85">
        <v>1</v>
      </c>
      <c r="L91" s="85">
        <v>0</v>
      </c>
      <c r="M91" s="85">
        <v>2</v>
      </c>
      <c r="N91" s="85">
        <v>0</v>
      </c>
      <c r="O91" s="118" t="s">
        <v>70</v>
      </c>
      <c r="P91" s="118" t="s">
        <v>70</v>
      </c>
      <c r="Q91" s="118" t="s">
        <v>70</v>
      </c>
      <c r="R91" s="118" t="s">
        <v>70</v>
      </c>
      <c r="S91" s="85">
        <v>0</v>
      </c>
      <c r="T91" s="119">
        <v>0</v>
      </c>
      <c r="U91" s="83">
        <v>10</v>
      </c>
      <c r="V91" s="83">
        <v>1</v>
      </c>
      <c r="W91" s="83">
        <v>1</v>
      </c>
      <c r="X91" s="83">
        <v>3</v>
      </c>
      <c r="Y91" s="83">
        <v>4</v>
      </c>
      <c r="Z91" s="83">
        <v>3</v>
      </c>
      <c r="AA91" s="83">
        <v>0</v>
      </c>
      <c r="AB91" s="83">
        <v>3</v>
      </c>
      <c r="AC91" s="83">
        <v>1</v>
      </c>
      <c r="AD91" s="83">
        <v>3</v>
      </c>
      <c r="AE91" s="83">
        <v>2</v>
      </c>
      <c r="AF91" s="90"/>
      <c r="AG91" s="23">
        <f>SUM(C91:AE91)</f>
        <v>36</v>
      </c>
      <c r="AH91" s="166"/>
      <c r="AI91" s="166"/>
      <c r="AJ91" s="41"/>
      <c r="AK91" s="41"/>
    </row>
    <row r="92" spans="1:37" ht="15.6" customHeight="1" x14ac:dyDescent="0.2">
      <c r="A92" s="173" t="s">
        <v>28</v>
      </c>
      <c r="B92" s="20" t="s">
        <v>8</v>
      </c>
      <c r="C92" s="115" t="s">
        <v>70</v>
      </c>
      <c r="D92" s="97" t="s">
        <v>70</v>
      </c>
      <c r="E92" s="97" t="s">
        <v>70</v>
      </c>
      <c r="F92" s="97" t="s">
        <v>70</v>
      </c>
      <c r="G92" s="120" t="s">
        <v>70</v>
      </c>
      <c r="H92" s="95" t="s">
        <v>70</v>
      </c>
      <c r="I92" s="94">
        <f>I91</f>
        <v>2</v>
      </c>
      <c r="J92" s="93">
        <f t="shared" ref="J92" si="239">I92-J90+J91</f>
        <v>2</v>
      </c>
      <c r="K92" s="93">
        <f t="shared" ref="K92" si="240">J92-K90+K91</f>
        <v>3</v>
      </c>
      <c r="L92" s="93">
        <f t="shared" ref="L92" si="241">K92-L90+L91</f>
        <v>3</v>
      </c>
      <c r="M92" s="93">
        <f t="shared" ref="M92" si="242">L92-M90+M91</f>
        <v>5</v>
      </c>
      <c r="N92" s="93">
        <f t="shared" ref="N92" si="243">M92-N90+N91</f>
        <v>4</v>
      </c>
      <c r="O92" s="121" t="s">
        <v>70</v>
      </c>
      <c r="P92" s="121" t="s">
        <v>70</v>
      </c>
      <c r="Q92" s="121" t="s">
        <v>70</v>
      </c>
      <c r="R92" s="121" t="s">
        <v>70</v>
      </c>
      <c r="S92" s="93">
        <f>N92-S90+S91</f>
        <v>4</v>
      </c>
      <c r="T92" s="122">
        <f t="shared" ref="T92" si="244">S92-T90+T91</f>
        <v>4</v>
      </c>
      <c r="U92" s="91">
        <f t="shared" ref="U92" si="245">T92-U90+U91</f>
        <v>14</v>
      </c>
      <c r="V92" s="91">
        <f t="shared" ref="V92" si="246">U92-V90+V91</f>
        <v>14</v>
      </c>
      <c r="W92" s="91">
        <f t="shared" ref="W92" si="247">V92-W90+W91</f>
        <v>14</v>
      </c>
      <c r="X92" s="91">
        <f t="shared" ref="X92" si="248">W92-X90+X91</f>
        <v>14</v>
      </c>
      <c r="Y92" s="91">
        <f t="shared" ref="Y92" si="249">X92-Y90+Y91</f>
        <v>15</v>
      </c>
      <c r="Z92" s="91">
        <f t="shared" ref="Z92" si="250">Y92-Z90+Z91</f>
        <v>12</v>
      </c>
      <c r="AA92" s="91">
        <f t="shared" ref="AA92" si="251">Z92-AA90+AA91</f>
        <v>10</v>
      </c>
      <c r="AB92" s="91">
        <f t="shared" ref="AB92" si="252">AA92-AB90+AB91</f>
        <v>11</v>
      </c>
      <c r="AC92" s="91">
        <f t="shared" ref="AC92" si="253">AB92-AC90+AC91</f>
        <v>9</v>
      </c>
      <c r="AD92" s="91">
        <f t="shared" ref="AD92" si="254">AC92-AD90+AD91</f>
        <v>8</v>
      </c>
      <c r="AE92" s="91">
        <f t="shared" ref="AE92" si="255">AD92-AE90+AE91</f>
        <v>3</v>
      </c>
      <c r="AF92" s="123">
        <f>AE92-AF90</f>
        <v>0</v>
      </c>
      <c r="AG92" s="24"/>
      <c r="AH92" s="167">
        <f>MAX(C92:AF92)</f>
        <v>15</v>
      </c>
      <c r="AI92" s="167">
        <f>SUM(C91:H91)</f>
        <v>0</v>
      </c>
      <c r="AJ92" s="41"/>
      <c r="AK92" s="41"/>
    </row>
    <row r="93" spans="1:37" ht="15.6" customHeight="1" x14ac:dyDescent="0.2">
      <c r="A93" s="174"/>
      <c r="B93" s="20" t="s">
        <v>9</v>
      </c>
      <c r="C93" s="138"/>
      <c r="D93" s="137"/>
      <c r="E93" s="137"/>
      <c r="F93" s="137"/>
      <c r="G93" s="137"/>
      <c r="H93" s="124" t="s">
        <v>70</v>
      </c>
      <c r="I93" s="137"/>
      <c r="J93" s="137"/>
      <c r="K93" s="137"/>
      <c r="L93" s="137"/>
      <c r="M93" s="125">
        <v>13.25</v>
      </c>
      <c r="N93" s="137"/>
      <c r="O93" s="137"/>
      <c r="P93" s="137"/>
      <c r="Q93" s="126" t="s">
        <v>70</v>
      </c>
      <c r="R93" s="137"/>
      <c r="S93" s="137"/>
      <c r="T93" s="127">
        <v>13.29</v>
      </c>
      <c r="U93" s="137"/>
      <c r="V93" s="137"/>
      <c r="W93" s="137"/>
      <c r="X93" s="137"/>
      <c r="Y93" s="137"/>
      <c r="Z93" s="128">
        <v>13.44</v>
      </c>
      <c r="AA93" s="137"/>
      <c r="AB93" s="137"/>
      <c r="AC93" s="137"/>
      <c r="AD93" s="137"/>
      <c r="AE93" s="137"/>
      <c r="AF93" s="139">
        <v>13.54</v>
      </c>
      <c r="AG93" s="25">
        <v>34</v>
      </c>
      <c r="AH93" s="166"/>
      <c r="AI93" s="166"/>
      <c r="AJ93" s="41"/>
      <c r="AK93" s="41"/>
    </row>
    <row r="94" spans="1:37" ht="15.6" customHeight="1" x14ac:dyDescent="0.2">
      <c r="A94" s="175"/>
      <c r="B94" s="21" t="s">
        <v>10</v>
      </c>
      <c r="C94" s="140" t="s">
        <v>70</v>
      </c>
      <c r="D94" s="141"/>
      <c r="E94" s="141"/>
      <c r="F94" s="141"/>
      <c r="G94" s="141"/>
      <c r="H94" s="102" t="s">
        <v>70</v>
      </c>
      <c r="I94" s="142">
        <v>13.2</v>
      </c>
      <c r="J94" s="141"/>
      <c r="K94" s="141"/>
      <c r="L94" s="141"/>
      <c r="M94" s="129">
        <f>M93</f>
        <v>13.25</v>
      </c>
      <c r="N94" s="137"/>
      <c r="O94" s="137"/>
      <c r="P94" s="137"/>
      <c r="Q94" s="130" t="s">
        <v>70</v>
      </c>
      <c r="R94" s="137"/>
      <c r="S94" s="141"/>
      <c r="T94" s="131">
        <f>T93</f>
        <v>13.29</v>
      </c>
      <c r="U94" s="141"/>
      <c r="V94" s="141"/>
      <c r="W94" s="141"/>
      <c r="X94" s="141"/>
      <c r="Y94" s="141"/>
      <c r="Z94" s="101">
        <f>Z93</f>
        <v>13.44</v>
      </c>
      <c r="AA94" s="141"/>
      <c r="AB94" s="141"/>
      <c r="AC94" s="141"/>
      <c r="AD94" s="141"/>
      <c r="AE94" s="141"/>
      <c r="AF94" s="143"/>
      <c r="AG94" s="24"/>
      <c r="AH94" s="168"/>
      <c r="AI94" s="168"/>
      <c r="AJ94" s="41"/>
      <c r="AK94" s="41"/>
    </row>
    <row r="95" spans="1:37" ht="15.6" customHeight="1" thickBot="1" x14ac:dyDescent="0.25">
      <c r="A95" s="146">
        <v>512</v>
      </c>
      <c r="B95" s="43" t="s">
        <v>11</v>
      </c>
      <c r="C95" s="103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5"/>
      <c r="AG95" s="44"/>
      <c r="AH95" s="169"/>
      <c r="AI95" s="169"/>
      <c r="AJ95" s="41"/>
      <c r="AK95" s="41"/>
    </row>
    <row r="96" spans="1:37" ht="15.6" customHeight="1" x14ac:dyDescent="0.2">
      <c r="A96" s="144"/>
      <c r="B96" s="18" t="s">
        <v>5</v>
      </c>
      <c r="C96" s="73"/>
      <c r="D96" s="80" t="s">
        <v>70</v>
      </c>
      <c r="E96" s="80" t="s">
        <v>70</v>
      </c>
      <c r="F96" s="80" t="s">
        <v>70</v>
      </c>
      <c r="G96" s="110" t="s">
        <v>70</v>
      </c>
      <c r="H96" s="78" t="s">
        <v>70</v>
      </c>
      <c r="I96" s="137"/>
      <c r="J96" s="76">
        <v>0</v>
      </c>
      <c r="K96" s="76">
        <v>0</v>
      </c>
      <c r="L96" s="76">
        <v>0</v>
      </c>
      <c r="M96" s="76">
        <v>0</v>
      </c>
      <c r="N96" s="76">
        <v>0</v>
      </c>
      <c r="O96" s="112" t="s">
        <v>70</v>
      </c>
      <c r="P96" s="112" t="s">
        <v>70</v>
      </c>
      <c r="Q96" s="112" t="s">
        <v>70</v>
      </c>
      <c r="R96" s="112" t="s">
        <v>70</v>
      </c>
      <c r="S96" s="76">
        <v>2</v>
      </c>
      <c r="T96" s="113">
        <v>2</v>
      </c>
      <c r="U96" s="74">
        <v>4</v>
      </c>
      <c r="V96" s="74">
        <v>2</v>
      </c>
      <c r="W96" s="74">
        <v>1</v>
      </c>
      <c r="X96" s="74">
        <v>0</v>
      </c>
      <c r="Y96" s="74">
        <v>12</v>
      </c>
      <c r="Z96" s="74">
        <v>15</v>
      </c>
      <c r="AA96" s="74">
        <v>4</v>
      </c>
      <c r="AB96" s="74">
        <v>0</v>
      </c>
      <c r="AC96" s="74">
        <v>4</v>
      </c>
      <c r="AD96" s="74">
        <v>30</v>
      </c>
      <c r="AE96" s="74">
        <v>30</v>
      </c>
      <c r="AF96" s="114">
        <v>5</v>
      </c>
      <c r="AG96" s="22" t="s">
        <v>6</v>
      </c>
      <c r="AH96" s="165"/>
      <c r="AI96" s="165"/>
      <c r="AJ96" s="41"/>
      <c r="AK96" s="41"/>
    </row>
    <row r="97" spans="1:37" ht="15.6" customHeight="1" x14ac:dyDescent="0.2">
      <c r="A97" s="145">
        <v>13.55</v>
      </c>
      <c r="B97" s="20" t="s">
        <v>7</v>
      </c>
      <c r="C97" s="115" t="s">
        <v>70</v>
      </c>
      <c r="D97" s="89" t="s">
        <v>70</v>
      </c>
      <c r="E97" s="89" t="s">
        <v>70</v>
      </c>
      <c r="F97" s="89" t="s">
        <v>70</v>
      </c>
      <c r="G97" s="116" t="s">
        <v>70</v>
      </c>
      <c r="H97" s="87" t="s">
        <v>70</v>
      </c>
      <c r="I97" s="117">
        <v>1</v>
      </c>
      <c r="J97" s="85">
        <v>2</v>
      </c>
      <c r="K97" s="85">
        <v>5</v>
      </c>
      <c r="L97" s="85">
        <v>3</v>
      </c>
      <c r="M97" s="85">
        <v>6</v>
      </c>
      <c r="N97" s="85">
        <v>6</v>
      </c>
      <c r="O97" s="118" t="s">
        <v>70</v>
      </c>
      <c r="P97" s="118" t="s">
        <v>70</v>
      </c>
      <c r="Q97" s="118" t="s">
        <v>70</v>
      </c>
      <c r="R97" s="118" t="s">
        <v>70</v>
      </c>
      <c r="S97" s="85">
        <v>0</v>
      </c>
      <c r="T97" s="119">
        <v>4</v>
      </c>
      <c r="U97" s="83">
        <v>19</v>
      </c>
      <c r="V97" s="83">
        <v>11</v>
      </c>
      <c r="W97" s="83">
        <v>4</v>
      </c>
      <c r="X97" s="83">
        <v>10</v>
      </c>
      <c r="Y97" s="83">
        <v>7</v>
      </c>
      <c r="Z97" s="83">
        <v>15</v>
      </c>
      <c r="AA97" s="83">
        <v>12</v>
      </c>
      <c r="AB97" s="83">
        <v>5</v>
      </c>
      <c r="AC97" s="83">
        <v>1</v>
      </c>
      <c r="AD97" s="83">
        <v>0</v>
      </c>
      <c r="AE97" s="83">
        <v>0</v>
      </c>
      <c r="AF97" s="90"/>
      <c r="AG97" s="23">
        <f>SUM(C97:AE97)</f>
        <v>111</v>
      </c>
      <c r="AH97" s="166"/>
      <c r="AI97" s="166"/>
      <c r="AJ97" s="41"/>
      <c r="AK97" s="41"/>
    </row>
    <row r="98" spans="1:37" ht="15.6" customHeight="1" x14ac:dyDescent="0.2">
      <c r="A98" s="173" t="s">
        <v>28</v>
      </c>
      <c r="B98" s="20" t="s">
        <v>8</v>
      </c>
      <c r="C98" s="115" t="s">
        <v>70</v>
      </c>
      <c r="D98" s="97" t="s">
        <v>70</v>
      </c>
      <c r="E98" s="97" t="s">
        <v>70</v>
      </c>
      <c r="F98" s="97" t="s">
        <v>70</v>
      </c>
      <c r="G98" s="120" t="s">
        <v>70</v>
      </c>
      <c r="H98" s="95" t="s">
        <v>70</v>
      </c>
      <c r="I98" s="94">
        <f>I97</f>
        <v>1</v>
      </c>
      <c r="J98" s="93">
        <f t="shared" ref="J98" si="256">I98-J96+J97</f>
        <v>3</v>
      </c>
      <c r="K98" s="93">
        <f t="shared" ref="K98" si="257">J98-K96+K97</f>
        <v>8</v>
      </c>
      <c r="L98" s="93">
        <f t="shared" ref="L98" si="258">K98-L96+L97</f>
        <v>11</v>
      </c>
      <c r="M98" s="93">
        <f t="shared" ref="M98" si="259">L98-M96+M97</f>
        <v>17</v>
      </c>
      <c r="N98" s="93">
        <f t="shared" ref="N98" si="260">M98-N96+N97</f>
        <v>23</v>
      </c>
      <c r="O98" s="121" t="s">
        <v>70</v>
      </c>
      <c r="P98" s="121" t="s">
        <v>70</v>
      </c>
      <c r="Q98" s="121" t="s">
        <v>70</v>
      </c>
      <c r="R98" s="121" t="s">
        <v>70</v>
      </c>
      <c r="S98" s="93">
        <f>N98-S96+S97</f>
        <v>21</v>
      </c>
      <c r="T98" s="122">
        <f t="shared" ref="T98" si="261">S98-T96+T97</f>
        <v>23</v>
      </c>
      <c r="U98" s="91">
        <f t="shared" ref="U98" si="262">T98-U96+U97</f>
        <v>38</v>
      </c>
      <c r="V98" s="91">
        <f t="shared" ref="V98" si="263">U98-V96+V97</f>
        <v>47</v>
      </c>
      <c r="W98" s="91">
        <f t="shared" ref="W98" si="264">V98-W96+W97</f>
        <v>50</v>
      </c>
      <c r="X98" s="91">
        <f t="shared" ref="X98" si="265">W98-X96+X97</f>
        <v>60</v>
      </c>
      <c r="Y98" s="91">
        <f t="shared" ref="Y98" si="266">X98-Y96+Y97</f>
        <v>55</v>
      </c>
      <c r="Z98" s="91">
        <f t="shared" ref="Z98" si="267">Y98-Z96+Z97</f>
        <v>55</v>
      </c>
      <c r="AA98" s="91">
        <f t="shared" ref="AA98" si="268">Z98-AA96+AA97</f>
        <v>63</v>
      </c>
      <c r="AB98" s="91">
        <f t="shared" ref="AB98" si="269">AA98-AB96+AB97</f>
        <v>68</v>
      </c>
      <c r="AC98" s="91">
        <f t="shared" ref="AC98" si="270">AB98-AC96+AC97</f>
        <v>65</v>
      </c>
      <c r="AD98" s="91">
        <f t="shared" ref="AD98" si="271">AC98-AD96+AD97</f>
        <v>35</v>
      </c>
      <c r="AE98" s="91">
        <f t="shared" ref="AE98" si="272">AD98-AE96+AE97</f>
        <v>5</v>
      </c>
      <c r="AF98" s="123">
        <f>AE98-AF96</f>
        <v>0</v>
      </c>
      <c r="AG98" s="24"/>
      <c r="AH98" s="167">
        <f>MAX(C98:AF98)</f>
        <v>68</v>
      </c>
      <c r="AI98" s="167">
        <f>SUM(C97:H97)</f>
        <v>0</v>
      </c>
      <c r="AJ98" s="41"/>
      <c r="AK98" s="41"/>
    </row>
    <row r="99" spans="1:37" ht="15.6" customHeight="1" x14ac:dyDescent="0.2">
      <c r="A99" s="174"/>
      <c r="B99" s="20" t="s">
        <v>9</v>
      </c>
      <c r="C99" s="138"/>
      <c r="D99" s="137"/>
      <c r="E99" s="137"/>
      <c r="F99" s="137"/>
      <c r="G99" s="137"/>
      <c r="H99" s="124" t="s">
        <v>70</v>
      </c>
      <c r="I99" s="137"/>
      <c r="J99" s="137"/>
      <c r="K99" s="137"/>
      <c r="L99" s="137"/>
      <c r="M99" s="125">
        <v>14.02</v>
      </c>
      <c r="N99" s="137"/>
      <c r="O99" s="137"/>
      <c r="P99" s="137"/>
      <c r="Q99" s="126" t="s">
        <v>70</v>
      </c>
      <c r="R99" s="137"/>
      <c r="S99" s="137"/>
      <c r="T99" s="127">
        <v>14.05</v>
      </c>
      <c r="U99" s="137"/>
      <c r="V99" s="137"/>
      <c r="W99" s="137"/>
      <c r="X99" s="137"/>
      <c r="Y99" s="137"/>
      <c r="Z99" s="128">
        <v>14.2</v>
      </c>
      <c r="AA99" s="137"/>
      <c r="AB99" s="137"/>
      <c r="AC99" s="137"/>
      <c r="AD99" s="137"/>
      <c r="AE99" s="137"/>
      <c r="AF99" s="139">
        <v>14.3</v>
      </c>
      <c r="AG99" s="25">
        <v>35</v>
      </c>
      <c r="AH99" s="166"/>
      <c r="AI99" s="166"/>
      <c r="AJ99" s="41"/>
      <c r="AK99" s="41"/>
    </row>
    <row r="100" spans="1:37" ht="15.6" customHeight="1" x14ac:dyDescent="0.2">
      <c r="A100" s="175"/>
      <c r="B100" s="21" t="s">
        <v>10</v>
      </c>
      <c r="C100" s="140" t="s">
        <v>70</v>
      </c>
      <c r="D100" s="141"/>
      <c r="E100" s="141"/>
      <c r="F100" s="141"/>
      <c r="G100" s="141"/>
      <c r="H100" s="102" t="s">
        <v>70</v>
      </c>
      <c r="I100" s="142">
        <v>13.55</v>
      </c>
      <c r="J100" s="141"/>
      <c r="K100" s="141"/>
      <c r="L100" s="141"/>
      <c r="M100" s="129">
        <f>M99</f>
        <v>14.02</v>
      </c>
      <c r="N100" s="137"/>
      <c r="O100" s="137"/>
      <c r="P100" s="137"/>
      <c r="Q100" s="130" t="s">
        <v>70</v>
      </c>
      <c r="R100" s="137"/>
      <c r="S100" s="141"/>
      <c r="T100" s="131">
        <f>T99</f>
        <v>14.05</v>
      </c>
      <c r="U100" s="141"/>
      <c r="V100" s="141"/>
      <c r="W100" s="141"/>
      <c r="X100" s="141"/>
      <c r="Y100" s="141"/>
      <c r="Z100" s="101">
        <f>Z99</f>
        <v>14.2</v>
      </c>
      <c r="AA100" s="141"/>
      <c r="AB100" s="141"/>
      <c r="AC100" s="141"/>
      <c r="AD100" s="141"/>
      <c r="AE100" s="141"/>
      <c r="AF100" s="143"/>
      <c r="AG100" s="24"/>
      <c r="AH100" s="168"/>
      <c r="AI100" s="168"/>
      <c r="AJ100" s="41"/>
      <c r="AK100" s="41"/>
    </row>
    <row r="101" spans="1:37" ht="15.6" customHeight="1" thickBot="1" x14ac:dyDescent="0.25">
      <c r="A101" s="146">
        <v>514</v>
      </c>
      <c r="B101" s="43" t="s">
        <v>11</v>
      </c>
      <c r="C101" s="103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5"/>
      <c r="AG101" s="44"/>
      <c r="AH101" s="169"/>
      <c r="AI101" s="169"/>
      <c r="AJ101" s="41"/>
      <c r="AK101" s="41"/>
    </row>
    <row r="102" spans="1:37" ht="15.6" customHeight="1" x14ac:dyDescent="0.2">
      <c r="A102" s="144"/>
      <c r="B102" s="18" t="s">
        <v>5</v>
      </c>
      <c r="C102" s="73"/>
      <c r="D102" s="80">
        <v>0</v>
      </c>
      <c r="E102" s="80">
        <v>0</v>
      </c>
      <c r="F102" s="80">
        <v>0</v>
      </c>
      <c r="G102" s="110">
        <v>0</v>
      </c>
      <c r="H102" s="78">
        <v>0</v>
      </c>
      <c r="I102" s="137"/>
      <c r="J102" s="76">
        <v>2</v>
      </c>
      <c r="K102" s="76">
        <v>0</v>
      </c>
      <c r="L102" s="76">
        <v>0</v>
      </c>
      <c r="M102" s="76">
        <v>0</v>
      </c>
      <c r="N102" s="76">
        <v>0</v>
      </c>
      <c r="O102" s="112" t="s">
        <v>70</v>
      </c>
      <c r="P102" s="112" t="s">
        <v>70</v>
      </c>
      <c r="Q102" s="112" t="s">
        <v>70</v>
      </c>
      <c r="R102" s="112" t="s">
        <v>70</v>
      </c>
      <c r="S102" s="76">
        <v>0</v>
      </c>
      <c r="T102" s="113">
        <v>4</v>
      </c>
      <c r="U102" s="74">
        <v>6</v>
      </c>
      <c r="V102" s="74">
        <v>7</v>
      </c>
      <c r="W102" s="74">
        <v>2</v>
      </c>
      <c r="X102" s="74">
        <v>4</v>
      </c>
      <c r="Y102" s="74">
        <v>3</v>
      </c>
      <c r="Z102" s="74">
        <v>15</v>
      </c>
      <c r="AA102" s="74">
        <v>1</v>
      </c>
      <c r="AB102" s="74">
        <v>2</v>
      </c>
      <c r="AC102" s="74">
        <v>6</v>
      </c>
      <c r="AD102" s="74">
        <v>15</v>
      </c>
      <c r="AE102" s="74">
        <v>11</v>
      </c>
      <c r="AF102" s="114">
        <v>4</v>
      </c>
      <c r="AG102" s="22" t="s">
        <v>6</v>
      </c>
      <c r="AH102" s="165"/>
      <c r="AI102" s="165"/>
      <c r="AJ102" s="41"/>
      <c r="AK102" s="41"/>
    </row>
    <row r="103" spans="1:37" ht="15.6" customHeight="1" x14ac:dyDescent="0.2">
      <c r="A103" s="145">
        <v>13.58</v>
      </c>
      <c r="B103" s="20" t="s">
        <v>7</v>
      </c>
      <c r="C103" s="115">
        <v>4</v>
      </c>
      <c r="D103" s="89">
        <v>0</v>
      </c>
      <c r="E103" s="89">
        <v>4</v>
      </c>
      <c r="F103" s="89">
        <v>0</v>
      </c>
      <c r="G103" s="116">
        <v>0</v>
      </c>
      <c r="H103" s="87">
        <v>14</v>
      </c>
      <c r="I103" s="117" t="s">
        <v>70</v>
      </c>
      <c r="J103" s="85">
        <v>0</v>
      </c>
      <c r="K103" s="85">
        <v>0</v>
      </c>
      <c r="L103" s="85">
        <v>2</v>
      </c>
      <c r="M103" s="85">
        <v>3</v>
      </c>
      <c r="N103" s="85">
        <v>1</v>
      </c>
      <c r="O103" s="118" t="s">
        <v>70</v>
      </c>
      <c r="P103" s="118" t="s">
        <v>70</v>
      </c>
      <c r="Q103" s="118" t="s">
        <v>70</v>
      </c>
      <c r="R103" s="118" t="s">
        <v>70</v>
      </c>
      <c r="S103" s="85">
        <v>10</v>
      </c>
      <c r="T103" s="119">
        <v>3</v>
      </c>
      <c r="U103" s="83">
        <v>9</v>
      </c>
      <c r="V103" s="83">
        <v>2</v>
      </c>
      <c r="W103" s="83">
        <v>2</v>
      </c>
      <c r="X103" s="83">
        <v>1</v>
      </c>
      <c r="Y103" s="83">
        <v>9</v>
      </c>
      <c r="Z103" s="83">
        <v>5</v>
      </c>
      <c r="AA103" s="83">
        <v>2</v>
      </c>
      <c r="AB103" s="83">
        <v>4</v>
      </c>
      <c r="AC103" s="83">
        <v>2</v>
      </c>
      <c r="AD103" s="83">
        <v>5</v>
      </c>
      <c r="AE103" s="83">
        <v>0</v>
      </c>
      <c r="AF103" s="90"/>
      <c r="AG103" s="23">
        <f>SUM(C103:AE103)</f>
        <v>82</v>
      </c>
      <c r="AH103" s="166"/>
      <c r="AI103" s="166"/>
      <c r="AJ103" s="41"/>
      <c r="AK103" s="41"/>
    </row>
    <row r="104" spans="1:37" ht="15.6" customHeight="1" x14ac:dyDescent="0.2">
      <c r="A104" s="173" t="s">
        <v>71</v>
      </c>
      <c r="B104" s="20" t="s">
        <v>8</v>
      </c>
      <c r="C104" s="115">
        <f>C103</f>
        <v>4</v>
      </c>
      <c r="D104" s="97">
        <f t="shared" ref="D104" si="273">C104-D102+D103</f>
        <v>4</v>
      </c>
      <c r="E104" s="97">
        <f>D104-E102+E103</f>
        <v>8</v>
      </c>
      <c r="F104" s="97">
        <f>E104-F102+F103</f>
        <v>8</v>
      </c>
      <c r="G104" s="120">
        <f t="shared" ref="G104" si="274">F104-G102+G103</f>
        <v>8</v>
      </c>
      <c r="H104" s="95">
        <f t="shared" ref="H104" si="275">G104-H102+H103</f>
        <v>22</v>
      </c>
      <c r="I104" s="94" t="s">
        <v>70</v>
      </c>
      <c r="J104" s="93">
        <f>H104-J102+J103</f>
        <v>20</v>
      </c>
      <c r="K104" s="93">
        <f t="shared" ref="K104" si="276">J104-K102+K103</f>
        <v>20</v>
      </c>
      <c r="L104" s="93">
        <f t="shared" ref="L104" si="277">K104-L102+L103</f>
        <v>22</v>
      </c>
      <c r="M104" s="93">
        <f t="shared" ref="M104" si="278">L104-M102+M103</f>
        <v>25</v>
      </c>
      <c r="N104" s="93">
        <f t="shared" ref="N104" si="279">M104-N102+N103</f>
        <v>26</v>
      </c>
      <c r="O104" s="121" t="s">
        <v>70</v>
      </c>
      <c r="P104" s="121" t="s">
        <v>70</v>
      </c>
      <c r="Q104" s="121" t="s">
        <v>70</v>
      </c>
      <c r="R104" s="121" t="s">
        <v>70</v>
      </c>
      <c r="S104" s="93">
        <f>N104-S102+S103</f>
        <v>36</v>
      </c>
      <c r="T104" s="122">
        <f t="shared" ref="T104" si="280">S104-T102+T103</f>
        <v>35</v>
      </c>
      <c r="U104" s="91">
        <f t="shared" ref="U104" si="281">T104-U102+U103</f>
        <v>38</v>
      </c>
      <c r="V104" s="91">
        <f t="shared" ref="V104" si="282">U104-V102+V103</f>
        <v>33</v>
      </c>
      <c r="W104" s="91">
        <f t="shared" ref="W104" si="283">V104-W102+W103</f>
        <v>33</v>
      </c>
      <c r="X104" s="91">
        <f t="shared" ref="X104" si="284">W104-X102+X103</f>
        <v>30</v>
      </c>
      <c r="Y104" s="91">
        <f t="shared" ref="Y104" si="285">X104-Y102+Y103</f>
        <v>36</v>
      </c>
      <c r="Z104" s="91">
        <f t="shared" ref="Z104" si="286">Y104-Z102+Z103</f>
        <v>26</v>
      </c>
      <c r="AA104" s="91">
        <f t="shared" ref="AA104" si="287">Z104-AA102+AA103</f>
        <v>27</v>
      </c>
      <c r="AB104" s="91">
        <f t="shared" ref="AB104" si="288">AA104-AB102+AB103</f>
        <v>29</v>
      </c>
      <c r="AC104" s="91">
        <f t="shared" ref="AC104" si="289">AB104-AC102+AC103</f>
        <v>25</v>
      </c>
      <c r="AD104" s="91">
        <f t="shared" ref="AD104" si="290">AC104-AD102+AD103</f>
        <v>15</v>
      </c>
      <c r="AE104" s="91">
        <f t="shared" ref="AE104" si="291">AD104-AE102+AE103</f>
        <v>4</v>
      </c>
      <c r="AF104" s="123">
        <f>AE104-AF102</f>
        <v>0</v>
      </c>
      <c r="AG104" s="24"/>
      <c r="AH104" s="167">
        <f>MAX(C104:AF104)</f>
        <v>38</v>
      </c>
      <c r="AI104" s="167">
        <f>SUM(C103:H103)</f>
        <v>22</v>
      </c>
      <c r="AJ104" s="41"/>
      <c r="AK104" s="41"/>
    </row>
    <row r="105" spans="1:37" ht="15.6" customHeight="1" x14ac:dyDescent="0.2">
      <c r="A105" s="174"/>
      <c r="B105" s="20" t="s">
        <v>9</v>
      </c>
      <c r="C105" s="138"/>
      <c r="D105" s="137"/>
      <c r="E105" s="137"/>
      <c r="F105" s="137"/>
      <c r="G105" s="137"/>
      <c r="H105" s="124">
        <v>14</v>
      </c>
      <c r="I105" s="137"/>
      <c r="J105" s="137"/>
      <c r="K105" s="137"/>
      <c r="L105" s="137"/>
      <c r="M105" s="125">
        <v>14.1</v>
      </c>
      <c r="N105" s="137"/>
      <c r="O105" s="137"/>
      <c r="P105" s="137"/>
      <c r="Q105" s="126" t="s">
        <v>70</v>
      </c>
      <c r="R105" s="137"/>
      <c r="S105" s="137"/>
      <c r="T105" s="127">
        <v>14.18</v>
      </c>
      <c r="U105" s="137"/>
      <c r="V105" s="137"/>
      <c r="W105" s="137"/>
      <c r="X105" s="137"/>
      <c r="Y105" s="137"/>
      <c r="Z105" s="128">
        <v>14.31</v>
      </c>
      <c r="AA105" s="137"/>
      <c r="AB105" s="137"/>
      <c r="AC105" s="137"/>
      <c r="AD105" s="137"/>
      <c r="AE105" s="137"/>
      <c r="AF105" s="139">
        <v>14.41</v>
      </c>
      <c r="AG105" s="25">
        <v>43</v>
      </c>
      <c r="AH105" s="166"/>
      <c r="AI105" s="166"/>
      <c r="AJ105" s="41"/>
      <c r="AK105" s="41"/>
    </row>
    <row r="106" spans="1:37" ht="15.6" customHeight="1" x14ac:dyDescent="0.2">
      <c r="A106" s="175"/>
      <c r="B106" s="21" t="s">
        <v>10</v>
      </c>
      <c r="C106" s="140">
        <v>13.58</v>
      </c>
      <c r="D106" s="141"/>
      <c r="E106" s="141"/>
      <c r="F106" s="141"/>
      <c r="G106" s="141"/>
      <c r="H106" s="102">
        <f>H105</f>
        <v>14</v>
      </c>
      <c r="I106" s="142" t="s">
        <v>70</v>
      </c>
      <c r="J106" s="141"/>
      <c r="K106" s="141"/>
      <c r="L106" s="141"/>
      <c r="M106" s="129">
        <v>14.11</v>
      </c>
      <c r="N106" s="137"/>
      <c r="O106" s="137"/>
      <c r="P106" s="137"/>
      <c r="Q106" s="130" t="s">
        <v>70</v>
      </c>
      <c r="R106" s="137"/>
      <c r="S106" s="141"/>
      <c r="T106" s="131">
        <f>T105</f>
        <v>14.18</v>
      </c>
      <c r="U106" s="141"/>
      <c r="V106" s="141"/>
      <c r="W106" s="141"/>
      <c r="X106" s="141"/>
      <c r="Y106" s="141"/>
      <c r="Z106" s="101">
        <f>Z105</f>
        <v>14.31</v>
      </c>
      <c r="AA106" s="141"/>
      <c r="AB106" s="141"/>
      <c r="AC106" s="141"/>
      <c r="AD106" s="141"/>
      <c r="AE106" s="141"/>
      <c r="AF106" s="143"/>
      <c r="AG106" s="24"/>
      <c r="AH106" s="168"/>
      <c r="AI106" s="168"/>
      <c r="AJ106" s="41"/>
      <c r="AK106" s="41"/>
    </row>
    <row r="107" spans="1:37" ht="15.6" customHeight="1" thickBot="1" x14ac:dyDescent="0.25">
      <c r="A107" s="146">
        <v>531</v>
      </c>
      <c r="B107" s="43" t="s">
        <v>11</v>
      </c>
      <c r="C107" s="103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5"/>
      <c r="AG107" s="44"/>
      <c r="AH107" s="169"/>
      <c r="AI107" s="169"/>
      <c r="AJ107" s="41"/>
      <c r="AK107" s="41"/>
    </row>
    <row r="108" spans="1:37" ht="15.6" customHeight="1" x14ac:dyDescent="0.2">
      <c r="A108" s="144"/>
      <c r="B108" s="18" t="s">
        <v>5</v>
      </c>
      <c r="C108" s="73"/>
      <c r="D108" s="80" t="s">
        <v>70</v>
      </c>
      <c r="E108" s="80" t="s">
        <v>70</v>
      </c>
      <c r="F108" s="80" t="s">
        <v>70</v>
      </c>
      <c r="G108" s="110" t="s">
        <v>70</v>
      </c>
      <c r="H108" s="78" t="s">
        <v>70</v>
      </c>
      <c r="I108" s="137"/>
      <c r="J108" s="76">
        <v>0</v>
      </c>
      <c r="K108" s="76">
        <v>0</v>
      </c>
      <c r="L108" s="76">
        <v>1</v>
      </c>
      <c r="M108" s="76">
        <v>0</v>
      </c>
      <c r="N108" s="76">
        <v>3</v>
      </c>
      <c r="O108" s="112" t="s">
        <v>70</v>
      </c>
      <c r="P108" s="112" t="s">
        <v>70</v>
      </c>
      <c r="Q108" s="112" t="s">
        <v>70</v>
      </c>
      <c r="R108" s="112" t="s">
        <v>70</v>
      </c>
      <c r="S108" s="76">
        <v>0</v>
      </c>
      <c r="T108" s="76">
        <v>0</v>
      </c>
      <c r="U108" s="76">
        <v>0</v>
      </c>
      <c r="V108" s="76">
        <v>4</v>
      </c>
      <c r="W108" s="76">
        <v>2</v>
      </c>
      <c r="X108" s="76">
        <v>4</v>
      </c>
      <c r="Y108" s="76">
        <v>8</v>
      </c>
      <c r="Z108" s="76">
        <v>0</v>
      </c>
      <c r="AA108" s="76">
        <v>7</v>
      </c>
      <c r="AB108" s="76">
        <v>6</v>
      </c>
      <c r="AC108" s="76">
        <v>1</v>
      </c>
      <c r="AD108" s="76">
        <v>8</v>
      </c>
      <c r="AE108" s="76">
        <v>11</v>
      </c>
      <c r="AF108" s="114">
        <v>8</v>
      </c>
      <c r="AG108" s="22" t="s">
        <v>6</v>
      </c>
      <c r="AH108" s="165"/>
      <c r="AI108" s="165"/>
      <c r="AJ108" s="41"/>
      <c r="AK108" s="41"/>
    </row>
    <row r="109" spans="1:37" ht="15.6" customHeight="1" x14ac:dyDescent="0.2">
      <c r="A109" s="145">
        <v>14.35</v>
      </c>
      <c r="B109" s="20" t="s">
        <v>7</v>
      </c>
      <c r="C109" s="115" t="s">
        <v>70</v>
      </c>
      <c r="D109" s="89" t="s">
        <v>70</v>
      </c>
      <c r="E109" s="89" t="s">
        <v>70</v>
      </c>
      <c r="F109" s="89" t="s">
        <v>70</v>
      </c>
      <c r="G109" s="116" t="s">
        <v>70</v>
      </c>
      <c r="H109" s="87" t="s">
        <v>70</v>
      </c>
      <c r="I109" s="117">
        <v>4</v>
      </c>
      <c r="J109" s="85">
        <v>1</v>
      </c>
      <c r="K109" s="85">
        <v>1</v>
      </c>
      <c r="L109" s="85">
        <v>3</v>
      </c>
      <c r="M109" s="85">
        <v>11</v>
      </c>
      <c r="N109" s="85">
        <v>2</v>
      </c>
      <c r="O109" s="118" t="s">
        <v>70</v>
      </c>
      <c r="P109" s="118" t="s">
        <v>70</v>
      </c>
      <c r="Q109" s="118" t="s">
        <v>70</v>
      </c>
      <c r="R109" s="118" t="s">
        <v>70</v>
      </c>
      <c r="S109" s="85">
        <v>1</v>
      </c>
      <c r="T109" s="85">
        <v>2</v>
      </c>
      <c r="U109" s="85">
        <v>5</v>
      </c>
      <c r="V109" s="85">
        <v>4</v>
      </c>
      <c r="W109" s="85">
        <v>3</v>
      </c>
      <c r="X109" s="85">
        <v>1</v>
      </c>
      <c r="Y109" s="85">
        <v>2</v>
      </c>
      <c r="Z109" s="85">
        <v>4</v>
      </c>
      <c r="AA109" s="85">
        <v>7</v>
      </c>
      <c r="AB109" s="85">
        <v>3</v>
      </c>
      <c r="AC109" s="85">
        <v>4</v>
      </c>
      <c r="AD109" s="85">
        <v>5</v>
      </c>
      <c r="AE109" s="85">
        <v>0</v>
      </c>
      <c r="AF109" s="90"/>
      <c r="AG109" s="23">
        <f>SUM(C109:AE109)</f>
        <v>63</v>
      </c>
      <c r="AH109" s="166"/>
      <c r="AI109" s="166"/>
      <c r="AJ109" s="41"/>
      <c r="AK109" s="41"/>
    </row>
    <row r="110" spans="1:37" ht="15.6" customHeight="1" x14ac:dyDescent="0.2">
      <c r="A110" s="173" t="s">
        <v>28</v>
      </c>
      <c r="B110" s="20" t="s">
        <v>8</v>
      </c>
      <c r="C110" s="115" t="s">
        <v>70</v>
      </c>
      <c r="D110" s="97" t="s">
        <v>70</v>
      </c>
      <c r="E110" s="97" t="s">
        <v>70</v>
      </c>
      <c r="F110" s="97" t="s">
        <v>70</v>
      </c>
      <c r="G110" s="120" t="s">
        <v>70</v>
      </c>
      <c r="H110" s="95" t="s">
        <v>70</v>
      </c>
      <c r="I110" s="94">
        <f>I109</f>
        <v>4</v>
      </c>
      <c r="J110" s="93">
        <f t="shared" ref="J110" si="292">I110-J108+J109</f>
        <v>5</v>
      </c>
      <c r="K110" s="93">
        <f t="shared" ref="K110" si="293">J110-K108+K109</f>
        <v>6</v>
      </c>
      <c r="L110" s="93">
        <f t="shared" ref="L110" si="294">K110-L108+L109</f>
        <v>8</v>
      </c>
      <c r="M110" s="93">
        <f t="shared" ref="M110" si="295">L110-M108+M109</f>
        <v>19</v>
      </c>
      <c r="N110" s="93">
        <f t="shared" ref="N110" si="296">M110-N108+N109</f>
        <v>18</v>
      </c>
      <c r="O110" s="121" t="s">
        <v>70</v>
      </c>
      <c r="P110" s="121" t="s">
        <v>70</v>
      </c>
      <c r="Q110" s="121" t="s">
        <v>70</v>
      </c>
      <c r="R110" s="121" t="s">
        <v>70</v>
      </c>
      <c r="S110" s="93">
        <f>N110-S108+S109</f>
        <v>19</v>
      </c>
      <c r="T110" s="122">
        <f t="shared" ref="T110" si="297">S110-T108+T109</f>
        <v>21</v>
      </c>
      <c r="U110" s="91">
        <f t="shared" ref="U110" si="298">T110-U108+U109</f>
        <v>26</v>
      </c>
      <c r="V110" s="91">
        <f t="shared" ref="V110" si="299">U110-V108+V109</f>
        <v>26</v>
      </c>
      <c r="W110" s="91">
        <f t="shared" ref="W110" si="300">V110-W108+W109</f>
        <v>27</v>
      </c>
      <c r="X110" s="91">
        <f t="shared" ref="X110" si="301">W110-X108+X109</f>
        <v>24</v>
      </c>
      <c r="Y110" s="91">
        <f t="shared" ref="Y110" si="302">X110-Y108+Y109</f>
        <v>18</v>
      </c>
      <c r="Z110" s="91">
        <f t="shared" ref="Z110" si="303">Y110-Z108+Z109</f>
        <v>22</v>
      </c>
      <c r="AA110" s="91">
        <f t="shared" ref="AA110" si="304">Z110-AA108+AA109</f>
        <v>22</v>
      </c>
      <c r="AB110" s="91">
        <f t="shared" ref="AB110" si="305">AA110-AB108+AB109</f>
        <v>19</v>
      </c>
      <c r="AC110" s="91">
        <f t="shared" ref="AC110" si="306">AB110-AC108+AC109</f>
        <v>22</v>
      </c>
      <c r="AD110" s="91">
        <f t="shared" ref="AD110" si="307">AC110-AD108+AD109</f>
        <v>19</v>
      </c>
      <c r="AE110" s="91">
        <f t="shared" ref="AE110" si="308">AD110-AE108+AE109</f>
        <v>8</v>
      </c>
      <c r="AF110" s="123">
        <f>AE110-AF108</f>
        <v>0</v>
      </c>
      <c r="AG110" s="24"/>
      <c r="AH110" s="167">
        <f>MAX(C110:AF110)</f>
        <v>27</v>
      </c>
      <c r="AI110" s="167">
        <f>SUM(C109:H109)</f>
        <v>0</v>
      </c>
      <c r="AJ110" s="41"/>
      <c r="AK110" s="41"/>
    </row>
    <row r="111" spans="1:37" ht="15.6" customHeight="1" x14ac:dyDescent="0.2">
      <c r="A111" s="174"/>
      <c r="B111" s="20" t="s">
        <v>9</v>
      </c>
      <c r="C111" s="138"/>
      <c r="D111" s="137"/>
      <c r="E111" s="137"/>
      <c r="F111" s="137"/>
      <c r="G111" s="137"/>
      <c r="H111" s="124" t="s">
        <v>70</v>
      </c>
      <c r="I111" s="137"/>
      <c r="J111" s="137"/>
      <c r="K111" s="137"/>
      <c r="L111" s="137"/>
      <c r="M111" s="125">
        <v>14.4</v>
      </c>
      <c r="N111" s="137"/>
      <c r="O111" s="137"/>
      <c r="P111" s="137"/>
      <c r="Q111" s="126" t="s">
        <v>70</v>
      </c>
      <c r="R111" s="137"/>
      <c r="S111" s="137"/>
      <c r="T111" s="127">
        <v>14.47</v>
      </c>
      <c r="U111" s="137"/>
      <c r="V111" s="137"/>
      <c r="W111" s="137"/>
      <c r="X111" s="137"/>
      <c r="Y111" s="137"/>
      <c r="Z111" s="128">
        <v>15</v>
      </c>
      <c r="AA111" s="137"/>
      <c r="AB111" s="137"/>
      <c r="AC111" s="137"/>
      <c r="AD111" s="137"/>
      <c r="AE111" s="137"/>
      <c r="AF111" s="139">
        <v>15.14</v>
      </c>
      <c r="AG111" s="25">
        <v>39</v>
      </c>
      <c r="AH111" s="166"/>
      <c r="AI111" s="166"/>
      <c r="AJ111" s="41"/>
      <c r="AK111" s="41"/>
    </row>
    <row r="112" spans="1:37" ht="15.6" customHeight="1" x14ac:dyDescent="0.2">
      <c r="A112" s="175"/>
      <c r="B112" s="21" t="s">
        <v>10</v>
      </c>
      <c r="C112" s="140" t="s">
        <v>70</v>
      </c>
      <c r="D112" s="141"/>
      <c r="E112" s="141"/>
      <c r="F112" s="141"/>
      <c r="G112" s="141"/>
      <c r="H112" s="102" t="s">
        <v>70</v>
      </c>
      <c r="I112" s="142">
        <v>14.35</v>
      </c>
      <c r="J112" s="141"/>
      <c r="K112" s="141"/>
      <c r="L112" s="141"/>
      <c r="M112" s="129">
        <f>M111</f>
        <v>14.4</v>
      </c>
      <c r="N112" s="137"/>
      <c r="O112" s="137"/>
      <c r="P112" s="137"/>
      <c r="Q112" s="130" t="s">
        <v>70</v>
      </c>
      <c r="R112" s="137"/>
      <c r="S112" s="141"/>
      <c r="T112" s="131">
        <f>T111</f>
        <v>14.47</v>
      </c>
      <c r="U112" s="141"/>
      <c r="V112" s="141"/>
      <c r="W112" s="141"/>
      <c r="X112" s="141"/>
      <c r="Y112" s="141"/>
      <c r="Z112" s="101">
        <f>Z111</f>
        <v>15</v>
      </c>
      <c r="AA112" s="141"/>
      <c r="AB112" s="141"/>
      <c r="AC112" s="141"/>
      <c r="AD112" s="141"/>
      <c r="AE112" s="141"/>
      <c r="AF112" s="143"/>
      <c r="AG112" s="24"/>
      <c r="AH112" s="168"/>
      <c r="AI112" s="168"/>
      <c r="AJ112" s="41"/>
      <c r="AK112" s="41"/>
    </row>
    <row r="113" spans="1:37" ht="15.6" customHeight="1" thickBot="1" x14ac:dyDescent="0.25">
      <c r="A113" s="146">
        <v>529</v>
      </c>
      <c r="B113" s="43" t="s">
        <v>11</v>
      </c>
      <c r="C113" s="103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5"/>
      <c r="AG113" s="44"/>
      <c r="AH113" s="169"/>
      <c r="AI113" s="169"/>
      <c r="AJ113" s="41"/>
      <c r="AK113" s="41"/>
    </row>
    <row r="114" spans="1:37" ht="15.6" customHeight="1" x14ac:dyDescent="0.2">
      <c r="A114" s="144"/>
      <c r="B114" s="18" t="s">
        <v>5</v>
      </c>
      <c r="C114" s="73"/>
      <c r="D114" s="80">
        <v>0</v>
      </c>
      <c r="E114" s="80">
        <v>0</v>
      </c>
      <c r="F114" s="80">
        <v>0</v>
      </c>
      <c r="G114" s="110">
        <v>2</v>
      </c>
      <c r="H114" s="78">
        <v>0</v>
      </c>
      <c r="I114" s="137"/>
      <c r="J114" s="76">
        <v>1</v>
      </c>
      <c r="K114" s="76">
        <v>0</v>
      </c>
      <c r="L114" s="76">
        <v>0</v>
      </c>
      <c r="M114" s="76">
        <v>1</v>
      </c>
      <c r="N114" s="76">
        <v>0</v>
      </c>
      <c r="O114" s="112" t="s">
        <v>70</v>
      </c>
      <c r="P114" s="112" t="s">
        <v>70</v>
      </c>
      <c r="Q114" s="112" t="s">
        <v>70</v>
      </c>
      <c r="R114" s="112" t="s">
        <v>70</v>
      </c>
      <c r="S114" s="76">
        <v>0</v>
      </c>
      <c r="T114" s="76">
        <v>1</v>
      </c>
      <c r="U114" s="76">
        <v>13</v>
      </c>
      <c r="V114" s="76">
        <v>6</v>
      </c>
      <c r="W114" s="76">
        <v>3</v>
      </c>
      <c r="X114" s="76">
        <v>3</v>
      </c>
      <c r="Y114" s="76">
        <v>11</v>
      </c>
      <c r="Z114" s="76">
        <v>11</v>
      </c>
      <c r="AA114" s="76">
        <v>5</v>
      </c>
      <c r="AB114" s="76">
        <v>4</v>
      </c>
      <c r="AC114" s="76">
        <v>5</v>
      </c>
      <c r="AD114" s="76">
        <v>13</v>
      </c>
      <c r="AE114" s="76">
        <v>23</v>
      </c>
      <c r="AF114" s="114">
        <v>10</v>
      </c>
      <c r="AG114" s="22" t="s">
        <v>6</v>
      </c>
      <c r="AH114" s="165"/>
      <c r="AI114" s="165"/>
      <c r="AJ114" s="41"/>
      <c r="AK114" s="41"/>
    </row>
    <row r="115" spans="1:37" ht="15.6" customHeight="1" x14ac:dyDescent="0.2">
      <c r="A115" s="145">
        <v>14.5</v>
      </c>
      <c r="B115" s="20" t="s">
        <v>7</v>
      </c>
      <c r="C115" s="115">
        <v>0</v>
      </c>
      <c r="D115" s="89">
        <v>2</v>
      </c>
      <c r="E115" s="89">
        <v>3</v>
      </c>
      <c r="F115" s="89">
        <v>0</v>
      </c>
      <c r="G115" s="116">
        <v>2</v>
      </c>
      <c r="H115" s="87">
        <v>1</v>
      </c>
      <c r="I115" s="117" t="s">
        <v>70</v>
      </c>
      <c r="J115" s="85">
        <v>10</v>
      </c>
      <c r="K115" s="85">
        <v>3</v>
      </c>
      <c r="L115" s="85">
        <v>7</v>
      </c>
      <c r="M115" s="85">
        <v>13</v>
      </c>
      <c r="N115" s="85">
        <v>4</v>
      </c>
      <c r="O115" s="118" t="s">
        <v>70</v>
      </c>
      <c r="P115" s="118" t="s">
        <v>70</v>
      </c>
      <c r="Q115" s="118" t="s">
        <v>70</v>
      </c>
      <c r="R115" s="118" t="s">
        <v>70</v>
      </c>
      <c r="S115" s="85">
        <v>6</v>
      </c>
      <c r="T115" s="85">
        <v>9</v>
      </c>
      <c r="U115" s="85">
        <v>15</v>
      </c>
      <c r="V115" s="85">
        <v>3</v>
      </c>
      <c r="W115" s="85">
        <v>2</v>
      </c>
      <c r="X115" s="85">
        <v>6</v>
      </c>
      <c r="Y115" s="85">
        <v>2</v>
      </c>
      <c r="Z115" s="85">
        <v>10</v>
      </c>
      <c r="AA115" s="85">
        <v>7</v>
      </c>
      <c r="AB115" s="85">
        <v>2</v>
      </c>
      <c r="AC115" s="85">
        <v>5</v>
      </c>
      <c r="AD115" s="85">
        <v>0</v>
      </c>
      <c r="AE115" s="85">
        <v>0</v>
      </c>
      <c r="AF115" s="90"/>
      <c r="AG115" s="23">
        <f>SUM(C115:AE115)</f>
        <v>112</v>
      </c>
      <c r="AH115" s="166"/>
      <c r="AI115" s="166"/>
      <c r="AJ115" s="41"/>
      <c r="AK115" s="41"/>
    </row>
    <row r="116" spans="1:37" ht="15.6" customHeight="1" x14ac:dyDescent="0.2">
      <c r="A116" s="173" t="s">
        <v>71</v>
      </c>
      <c r="B116" s="20" t="s">
        <v>8</v>
      </c>
      <c r="C116" s="115">
        <f>C115</f>
        <v>0</v>
      </c>
      <c r="D116" s="97">
        <f t="shared" ref="D116" si="309">C116-D114+D115</f>
        <v>2</v>
      </c>
      <c r="E116" s="97">
        <f>D116-E114+E115</f>
        <v>5</v>
      </c>
      <c r="F116" s="97">
        <f>E116-F114+F115</f>
        <v>5</v>
      </c>
      <c r="G116" s="120">
        <f t="shared" ref="G116" si="310">F116-G114+G115</f>
        <v>5</v>
      </c>
      <c r="H116" s="95">
        <f t="shared" ref="H116" si="311">G116-H114+H115</f>
        <v>6</v>
      </c>
      <c r="I116" s="94" t="s">
        <v>70</v>
      </c>
      <c r="J116" s="93">
        <f>H116-J114+J115</f>
        <v>15</v>
      </c>
      <c r="K116" s="93">
        <f t="shared" ref="K116" si="312">J116-K114+K115</f>
        <v>18</v>
      </c>
      <c r="L116" s="93">
        <f t="shared" ref="L116" si="313">K116-L114+L115</f>
        <v>25</v>
      </c>
      <c r="M116" s="93">
        <f t="shared" ref="M116" si="314">L116-M114+M115</f>
        <v>37</v>
      </c>
      <c r="N116" s="93">
        <f t="shared" ref="N116" si="315">M116-N114+N115</f>
        <v>41</v>
      </c>
      <c r="O116" s="121" t="s">
        <v>70</v>
      </c>
      <c r="P116" s="121" t="s">
        <v>70</v>
      </c>
      <c r="Q116" s="121" t="s">
        <v>70</v>
      </c>
      <c r="R116" s="121" t="s">
        <v>70</v>
      </c>
      <c r="S116" s="93">
        <f>N116-S114+S115</f>
        <v>47</v>
      </c>
      <c r="T116" s="122">
        <f t="shared" ref="T116" si="316">S116-T114+T115</f>
        <v>55</v>
      </c>
      <c r="U116" s="91">
        <f t="shared" ref="U116" si="317">T116-U114+U115</f>
        <v>57</v>
      </c>
      <c r="V116" s="91">
        <f t="shared" ref="V116" si="318">U116-V114+V115</f>
        <v>54</v>
      </c>
      <c r="W116" s="91">
        <f t="shared" ref="W116" si="319">V116-W114+W115</f>
        <v>53</v>
      </c>
      <c r="X116" s="91">
        <f t="shared" ref="X116" si="320">W116-X114+X115</f>
        <v>56</v>
      </c>
      <c r="Y116" s="91">
        <f t="shared" ref="Y116" si="321">X116-Y114+Y115</f>
        <v>47</v>
      </c>
      <c r="Z116" s="91">
        <f t="shared" ref="Z116" si="322">Y116-Z114+Z115</f>
        <v>46</v>
      </c>
      <c r="AA116" s="91">
        <f t="shared" ref="AA116" si="323">Z116-AA114+AA115</f>
        <v>48</v>
      </c>
      <c r="AB116" s="91">
        <f t="shared" ref="AB116" si="324">AA116-AB114+AB115</f>
        <v>46</v>
      </c>
      <c r="AC116" s="91">
        <f t="shared" ref="AC116" si="325">AB116-AC114+AC115</f>
        <v>46</v>
      </c>
      <c r="AD116" s="91">
        <f t="shared" ref="AD116" si="326">AC116-AD114+AD115</f>
        <v>33</v>
      </c>
      <c r="AE116" s="91">
        <f t="shared" ref="AE116" si="327">AD116-AE114+AE115</f>
        <v>10</v>
      </c>
      <c r="AF116" s="123">
        <f>AE116-AF114</f>
        <v>0</v>
      </c>
      <c r="AG116" s="24"/>
      <c r="AH116" s="167">
        <f>MAX(C116:AF116)</f>
        <v>57</v>
      </c>
      <c r="AI116" s="167">
        <f>SUM(C115:H115)</f>
        <v>8</v>
      </c>
      <c r="AJ116" s="41"/>
      <c r="AK116" s="41"/>
    </row>
    <row r="117" spans="1:37" ht="15.6" customHeight="1" x14ac:dyDescent="0.2">
      <c r="A117" s="174"/>
      <c r="B117" s="20" t="s">
        <v>9</v>
      </c>
      <c r="C117" s="138"/>
      <c r="D117" s="137"/>
      <c r="E117" s="137"/>
      <c r="F117" s="137"/>
      <c r="G117" s="137"/>
      <c r="H117" s="124">
        <v>14.57</v>
      </c>
      <c r="I117" s="137"/>
      <c r="J117" s="137"/>
      <c r="K117" s="137"/>
      <c r="L117" s="137"/>
      <c r="M117" s="125">
        <v>15.04</v>
      </c>
      <c r="N117" s="137"/>
      <c r="O117" s="137"/>
      <c r="P117" s="137"/>
      <c r="Q117" s="126" t="s">
        <v>70</v>
      </c>
      <c r="R117" s="137"/>
      <c r="S117" s="137"/>
      <c r="T117" s="127">
        <v>15.11</v>
      </c>
      <c r="U117" s="137"/>
      <c r="V117" s="137"/>
      <c r="W117" s="137"/>
      <c r="X117" s="137"/>
      <c r="Y117" s="137"/>
      <c r="Z117" s="128">
        <v>15.26</v>
      </c>
      <c r="AA117" s="137"/>
      <c r="AB117" s="137"/>
      <c r="AC117" s="137"/>
      <c r="AD117" s="137"/>
      <c r="AE117" s="137"/>
      <c r="AF117" s="139">
        <v>15.3</v>
      </c>
      <c r="AG117" s="25">
        <v>40</v>
      </c>
      <c r="AH117" s="166"/>
      <c r="AI117" s="166"/>
      <c r="AJ117" s="41"/>
      <c r="AK117" s="41"/>
    </row>
    <row r="118" spans="1:37" ht="15.6" customHeight="1" x14ac:dyDescent="0.2">
      <c r="A118" s="175"/>
      <c r="B118" s="21" t="s">
        <v>10</v>
      </c>
      <c r="C118" s="140">
        <v>14.5</v>
      </c>
      <c r="D118" s="141"/>
      <c r="E118" s="141"/>
      <c r="F118" s="141"/>
      <c r="G118" s="141"/>
      <c r="H118" s="102">
        <f>H117</f>
        <v>14.57</v>
      </c>
      <c r="I118" s="142" t="s">
        <v>70</v>
      </c>
      <c r="J118" s="141"/>
      <c r="K118" s="141"/>
      <c r="L118" s="141"/>
      <c r="M118" s="129">
        <f>M117</f>
        <v>15.04</v>
      </c>
      <c r="N118" s="137"/>
      <c r="O118" s="137"/>
      <c r="P118" s="137"/>
      <c r="Q118" s="130" t="s">
        <v>70</v>
      </c>
      <c r="R118" s="137"/>
      <c r="S118" s="141"/>
      <c r="T118" s="131">
        <f>T117</f>
        <v>15.11</v>
      </c>
      <c r="U118" s="141"/>
      <c r="V118" s="141"/>
      <c r="W118" s="141"/>
      <c r="X118" s="141"/>
      <c r="Y118" s="141"/>
      <c r="Z118" s="101">
        <v>15.27</v>
      </c>
      <c r="AA118" s="141"/>
      <c r="AB118" s="141"/>
      <c r="AC118" s="141"/>
      <c r="AD118" s="141"/>
      <c r="AE118" s="141"/>
      <c r="AF118" s="143"/>
      <c r="AG118" s="24"/>
      <c r="AH118" s="168"/>
      <c r="AI118" s="168"/>
      <c r="AJ118" s="41"/>
      <c r="AK118" s="41"/>
    </row>
    <row r="119" spans="1:37" ht="15.6" customHeight="1" thickBot="1" x14ac:dyDescent="0.25">
      <c r="A119" s="146">
        <v>520</v>
      </c>
      <c r="B119" s="43" t="s">
        <v>11</v>
      </c>
      <c r="C119" s="103"/>
      <c r="D119" s="104"/>
      <c r="E119" s="10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5"/>
      <c r="AG119" s="44"/>
      <c r="AH119" s="169"/>
      <c r="AI119" s="169"/>
      <c r="AJ119" s="41"/>
      <c r="AK119" s="41"/>
    </row>
    <row r="120" spans="1:37" ht="15.6" customHeight="1" x14ac:dyDescent="0.2">
      <c r="A120" s="144"/>
      <c r="B120" s="18" t="s">
        <v>5</v>
      </c>
      <c r="C120" s="73"/>
      <c r="D120" s="80">
        <v>0</v>
      </c>
      <c r="E120" s="80">
        <v>0</v>
      </c>
      <c r="F120" s="80">
        <v>0</v>
      </c>
      <c r="G120" s="110">
        <v>0</v>
      </c>
      <c r="H120" s="78">
        <v>0</v>
      </c>
      <c r="I120" s="137"/>
      <c r="J120" s="76">
        <v>0</v>
      </c>
      <c r="K120" s="76">
        <v>0</v>
      </c>
      <c r="L120" s="76">
        <v>0</v>
      </c>
      <c r="M120" s="76">
        <v>0</v>
      </c>
      <c r="N120" s="76">
        <v>1</v>
      </c>
      <c r="O120" s="112" t="s">
        <v>70</v>
      </c>
      <c r="P120" s="112" t="s">
        <v>70</v>
      </c>
      <c r="Q120" s="112" t="s">
        <v>70</v>
      </c>
      <c r="R120" s="112" t="s">
        <v>70</v>
      </c>
      <c r="S120" s="76">
        <v>0</v>
      </c>
      <c r="T120" s="113">
        <v>3</v>
      </c>
      <c r="U120" s="74">
        <v>5</v>
      </c>
      <c r="V120" s="74">
        <v>1</v>
      </c>
      <c r="W120" s="74">
        <v>1</v>
      </c>
      <c r="X120" s="74">
        <v>3</v>
      </c>
      <c r="Y120" s="74">
        <v>7</v>
      </c>
      <c r="Z120" s="74">
        <v>14</v>
      </c>
      <c r="AA120" s="74">
        <v>1</v>
      </c>
      <c r="AB120" s="74">
        <v>2</v>
      </c>
      <c r="AC120" s="74">
        <v>3</v>
      </c>
      <c r="AD120" s="74">
        <v>17</v>
      </c>
      <c r="AE120" s="74">
        <v>9</v>
      </c>
      <c r="AF120" s="114">
        <v>6</v>
      </c>
      <c r="AG120" s="22" t="s">
        <v>6</v>
      </c>
      <c r="AH120" s="165"/>
      <c r="AI120" s="165"/>
      <c r="AJ120" s="41"/>
      <c r="AK120" s="41"/>
    </row>
    <row r="121" spans="1:37" ht="15.6" customHeight="1" x14ac:dyDescent="0.2">
      <c r="A121" s="145">
        <v>15.25</v>
      </c>
      <c r="B121" s="20" t="s">
        <v>7</v>
      </c>
      <c r="C121" s="115">
        <v>0</v>
      </c>
      <c r="D121" s="89">
        <v>3</v>
      </c>
      <c r="E121" s="89">
        <v>1</v>
      </c>
      <c r="F121" s="89">
        <v>0</v>
      </c>
      <c r="G121" s="116">
        <v>0</v>
      </c>
      <c r="H121" s="87">
        <v>0</v>
      </c>
      <c r="I121" s="117" t="s">
        <v>70</v>
      </c>
      <c r="J121" s="85">
        <v>3</v>
      </c>
      <c r="K121" s="85">
        <v>3</v>
      </c>
      <c r="L121" s="85">
        <v>5</v>
      </c>
      <c r="M121" s="85">
        <v>0</v>
      </c>
      <c r="N121" s="85">
        <v>1</v>
      </c>
      <c r="O121" s="118" t="s">
        <v>70</v>
      </c>
      <c r="P121" s="118" t="s">
        <v>70</v>
      </c>
      <c r="Q121" s="118" t="s">
        <v>70</v>
      </c>
      <c r="R121" s="118" t="s">
        <v>70</v>
      </c>
      <c r="S121" s="85">
        <v>1</v>
      </c>
      <c r="T121" s="119">
        <v>1</v>
      </c>
      <c r="U121" s="83">
        <v>14</v>
      </c>
      <c r="V121" s="83">
        <v>7</v>
      </c>
      <c r="W121" s="83">
        <v>4</v>
      </c>
      <c r="X121" s="83">
        <v>4</v>
      </c>
      <c r="Y121" s="83">
        <v>1</v>
      </c>
      <c r="Z121" s="83">
        <v>11</v>
      </c>
      <c r="AA121" s="83">
        <v>6</v>
      </c>
      <c r="AB121" s="83">
        <v>4</v>
      </c>
      <c r="AC121" s="83">
        <v>2</v>
      </c>
      <c r="AD121" s="83">
        <v>2</v>
      </c>
      <c r="AE121" s="83">
        <v>0</v>
      </c>
      <c r="AF121" s="90"/>
      <c r="AG121" s="23">
        <f>SUM(C121:AE121)</f>
        <v>73</v>
      </c>
      <c r="AH121" s="166"/>
      <c r="AI121" s="166"/>
      <c r="AJ121" s="41"/>
      <c r="AK121" s="41"/>
    </row>
    <row r="122" spans="1:37" ht="15.6" customHeight="1" x14ac:dyDescent="0.2">
      <c r="A122" s="173" t="s">
        <v>71</v>
      </c>
      <c r="B122" s="20" t="s">
        <v>8</v>
      </c>
      <c r="C122" s="115">
        <f>C121</f>
        <v>0</v>
      </c>
      <c r="D122" s="97">
        <f t="shared" ref="D122" si="328">C122-D120+D121</f>
        <v>3</v>
      </c>
      <c r="E122" s="97">
        <f>D122-E120+E121</f>
        <v>4</v>
      </c>
      <c r="F122" s="97">
        <f>E122-F120+F121</f>
        <v>4</v>
      </c>
      <c r="G122" s="120">
        <f t="shared" ref="G122" si="329">F122-G120+G121</f>
        <v>4</v>
      </c>
      <c r="H122" s="95">
        <f t="shared" ref="H122" si="330">G122-H120+H121</f>
        <v>4</v>
      </c>
      <c r="I122" s="94" t="s">
        <v>70</v>
      </c>
      <c r="J122" s="93">
        <f>H122-J120+J121</f>
        <v>7</v>
      </c>
      <c r="K122" s="93">
        <f t="shared" ref="K122" si="331">J122-K120+K121</f>
        <v>10</v>
      </c>
      <c r="L122" s="93">
        <f t="shared" ref="L122" si="332">K122-L120+L121</f>
        <v>15</v>
      </c>
      <c r="M122" s="93">
        <f t="shared" ref="M122" si="333">L122-M120+M121</f>
        <v>15</v>
      </c>
      <c r="N122" s="93">
        <f t="shared" ref="N122" si="334">M122-N120+N121</f>
        <v>15</v>
      </c>
      <c r="O122" s="121" t="s">
        <v>70</v>
      </c>
      <c r="P122" s="121" t="s">
        <v>70</v>
      </c>
      <c r="Q122" s="121" t="s">
        <v>70</v>
      </c>
      <c r="R122" s="121" t="s">
        <v>70</v>
      </c>
      <c r="S122" s="93">
        <f>N122-S120+S121</f>
        <v>16</v>
      </c>
      <c r="T122" s="122">
        <f t="shared" ref="T122" si="335">S122-T120+T121</f>
        <v>14</v>
      </c>
      <c r="U122" s="91">
        <f t="shared" ref="U122" si="336">T122-U120+U121</f>
        <v>23</v>
      </c>
      <c r="V122" s="91">
        <f t="shared" ref="V122" si="337">U122-V120+V121</f>
        <v>29</v>
      </c>
      <c r="W122" s="91">
        <f t="shared" ref="W122" si="338">V122-W120+W121</f>
        <v>32</v>
      </c>
      <c r="X122" s="91">
        <f t="shared" ref="X122" si="339">W122-X120+X121</f>
        <v>33</v>
      </c>
      <c r="Y122" s="91">
        <f t="shared" ref="Y122" si="340">X122-Y120+Y121</f>
        <v>27</v>
      </c>
      <c r="Z122" s="91">
        <f t="shared" ref="Z122" si="341">Y122-Z120+Z121</f>
        <v>24</v>
      </c>
      <c r="AA122" s="91">
        <f t="shared" ref="AA122" si="342">Z122-AA120+AA121</f>
        <v>29</v>
      </c>
      <c r="AB122" s="91">
        <f t="shared" ref="AB122" si="343">AA122-AB120+AB121</f>
        <v>31</v>
      </c>
      <c r="AC122" s="91">
        <f t="shared" ref="AC122" si="344">AB122-AC120+AC121</f>
        <v>30</v>
      </c>
      <c r="AD122" s="91">
        <f t="shared" ref="AD122" si="345">AC122-AD120+AD121</f>
        <v>15</v>
      </c>
      <c r="AE122" s="91">
        <f t="shared" ref="AE122" si="346">AD122-AE120+AE121</f>
        <v>6</v>
      </c>
      <c r="AF122" s="123">
        <f>AE122-AF120</f>
        <v>0</v>
      </c>
      <c r="AG122" s="24"/>
      <c r="AH122" s="167">
        <f>MAX(C122:AF122)</f>
        <v>33</v>
      </c>
      <c r="AI122" s="167">
        <f>SUM(C121:H121)</f>
        <v>4</v>
      </c>
      <c r="AJ122" s="41"/>
      <c r="AK122" s="41"/>
    </row>
    <row r="123" spans="1:37" ht="15.6" customHeight="1" x14ac:dyDescent="0.2">
      <c r="A123" s="174"/>
      <c r="B123" s="20" t="s">
        <v>9</v>
      </c>
      <c r="C123" s="138"/>
      <c r="D123" s="137"/>
      <c r="E123" s="137"/>
      <c r="F123" s="137"/>
      <c r="G123" s="137"/>
      <c r="H123" s="124">
        <v>15.4</v>
      </c>
      <c r="I123" s="137"/>
      <c r="J123" s="137"/>
      <c r="K123" s="137"/>
      <c r="L123" s="137"/>
      <c r="M123" s="125">
        <v>15.45</v>
      </c>
      <c r="N123" s="137"/>
      <c r="O123" s="137"/>
      <c r="P123" s="137"/>
      <c r="Q123" s="126" t="s">
        <v>70</v>
      </c>
      <c r="R123" s="137"/>
      <c r="S123" s="137"/>
      <c r="T123" s="127">
        <v>15.5</v>
      </c>
      <c r="U123" s="137"/>
      <c r="V123" s="137"/>
      <c r="W123" s="137"/>
      <c r="X123" s="137"/>
      <c r="Y123" s="137"/>
      <c r="Z123" s="128">
        <v>16.010000000000002</v>
      </c>
      <c r="AA123" s="137"/>
      <c r="AB123" s="137"/>
      <c r="AC123" s="137"/>
      <c r="AD123" s="137"/>
      <c r="AE123" s="137"/>
      <c r="AF123" s="139">
        <v>16.11</v>
      </c>
      <c r="AG123" s="25">
        <f>28+11</f>
        <v>39</v>
      </c>
      <c r="AH123" s="166"/>
      <c r="AI123" s="166"/>
      <c r="AJ123" s="41"/>
      <c r="AK123" s="41"/>
    </row>
    <row r="124" spans="1:37" ht="15.6" customHeight="1" x14ac:dyDescent="0.2">
      <c r="A124" s="175"/>
      <c r="B124" s="21" t="s">
        <v>10</v>
      </c>
      <c r="C124" s="140">
        <v>15.32</v>
      </c>
      <c r="D124" s="141"/>
      <c r="E124" s="141"/>
      <c r="F124" s="141"/>
      <c r="G124" s="141"/>
      <c r="H124" s="102">
        <f>H123</f>
        <v>15.4</v>
      </c>
      <c r="I124" s="142" t="s">
        <v>70</v>
      </c>
      <c r="J124" s="141"/>
      <c r="K124" s="141"/>
      <c r="L124" s="141"/>
      <c r="M124" s="129">
        <f>M123</f>
        <v>15.45</v>
      </c>
      <c r="N124" s="137"/>
      <c r="O124" s="137"/>
      <c r="P124" s="137"/>
      <c r="Q124" s="130" t="s">
        <v>70</v>
      </c>
      <c r="R124" s="137"/>
      <c r="S124" s="141"/>
      <c r="T124" s="131">
        <f>T123</f>
        <v>15.5</v>
      </c>
      <c r="U124" s="141"/>
      <c r="V124" s="141"/>
      <c r="W124" s="141"/>
      <c r="X124" s="141"/>
      <c r="Y124" s="141"/>
      <c r="Z124" s="101">
        <f>Z123</f>
        <v>16.010000000000002</v>
      </c>
      <c r="AA124" s="141"/>
      <c r="AB124" s="141"/>
      <c r="AC124" s="141"/>
      <c r="AD124" s="141"/>
      <c r="AE124" s="141"/>
      <c r="AF124" s="143"/>
      <c r="AG124" s="24"/>
      <c r="AH124" s="168"/>
      <c r="AI124" s="168"/>
      <c r="AJ124" s="41"/>
      <c r="AK124" s="41"/>
    </row>
    <row r="125" spans="1:37" ht="15.6" customHeight="1" thickBot="1" x14ac:dyDescent="0.25">
      <c r="A125" s="146">
        <v>510</v>
      </c>
      <c r="B125" s="43" t="s">
        <v>11</v>
      </c>
      <c r="C125" s="103"/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5"/>
      <c r="AG125" s="44"/>
      <c r="AH125" s="169"/>
      <c r="AI125" s="169"/>
      <c r="AJ125" s="41"/>
      <c r="AK125" s="41"/>
    </row>
    <row r="126" spans="1:37" ht="15.6" customHeight="1" x14ac:dyDescent="0.2">
      <c r="A126" s="144"/>
      <c r="B126" s="18" t="s">
        <v>5</v>
      </c>
      <c r="C126" s="73"/>
      <c r="D126" s="80" t="s">
        <v>70</v>
      </c>
      <c r="E126" s="80" t="s">
        <v>70</v>
      </c>
      <c r="F126" s="80" t="s">
        <v>70</v>
      </c>
      <c r="G126" s="110" t="s">
        <v>70</v>
      </c>
      <c r="H126" s="78" t="s">
        <v>70</v>
      </c>
      <c r="I126" s="137"/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112" t="s">
        <v>70</v>
      </c>
      <c r="P126" s="112" t="s">
        <v>70</v>
      </c>
      <c r="Q126" s="112" t="s">
        <v>70</v>
      </c>
      <c r="R126" s="112" t="s">
        <v>70</v>
      </c>
      <c r="S126" s="76">
        <v>0</v>
      </c>
      <c r="T126" s="113">
        <v>1</v>
      </c>
      <c r="U126" s="74">
        <v>2</v>
      </c>
      <c r="V126" s="74">
        <v>3</v>
      </c>
      <c r="W126" s="74">
        <v>0</v>
      </c>
      <c r="X126" s="74">
        <v>1</v>
      </c>
      <c r="Y126" s="74">
        <v>4</v>
      </c>
      <c r="Z126" s="74">
        <v>8</v>
      </c>
      <c r="AA126" s="74">
        <v>6</v>
      </c>
      <c r="AB126" s="74">
        <v>0</v>
      </c>
      <c r="AC126" s="74">
        <v>5</v>
      </c>
      <c r="AD126" s="74">
        <v>13</v>
      </c>
      <c r="AE126" s="74">
        <v>9</v>
      </c>
      <c r="AF126" s="114">
        <v>3</v>
      </c>
      <c r="AG126" s="22" t="s">
        <v>6</v>
      </c>
      <c r="AH126" s="165"/>
      <c r="AI126" s="165"/>
      <c r="AJ126" s="41"/>
      <c r="AK126" s="41"/>
    </row>
    <row r="127" spans="1:37" ht="15.6" customHeight="1" x14ac:dyDescent="0.2">
      <c r="A127" s="145">
        <v>15.52</v>
      </c>
      <c r="B127" s="20" t="s">
        <v>7</v>
      </c>
      <c r="C127" s="115" t="s">
        <v>70</v>
      </c>
      <c r="D127" s="89" t="s">
        <v>70</v>
      </c>
      <c r="E127" s="89" t="s">
        <v>70</v>
      </c>
      <c r="F127" s="89" t="s">
        <v>70</v>
      </c>
      <c r="G127" s="116" t="s">
        <v>70</v>
      </c>
      <c r="H127" s="87" t="s">
        <v>70</v>
      </c>
      <c r="I127" s="117">
        <v>2</v>
      </c>
      <c r="J127" s="85">
        <v>2</v>
      </c>
      <c r="K127" s="85">
        <v>2</v>
      </c>
      <c r="L127" s="85">
        <v>4</v>
      </c>
      <c r="M127" s="85">
        <v>2</v>
      </c>
      <c r="N127" s="85">
        <v>1</v>
      </c>
      <c r="O127" s="118" t="s">
        <v>70</v>
      </c>
      <c r="P127" s="118" t="s">
        <v>70</v>
      </c>
      <c r="Q127" s="118" t="s">
        <v>70</v>
      </c>
      <c r="R127" s="118" t="s">
        <v>70</v>
      </c>
      <c r="S127" s="85">
        <v>6</v>
      </c>
      <c r="T127" s="119">
        <v>2</v>
      </c>
      <c r="U127" s="83">
        <v>3</v>
      </c>
      <c r="V127" s="83">
        <v>3</v>
      </c>
      <c r="W127" s="83">
        <v>1</v>
      </c>
      <c r="X127" s="83">
        <v>5</v>
      </c>
      <c r="Y127" s="83">
        <v>6</v>
      </c>
      <c r="Z127" s="83">
        <v>6</v>
      </c>
      <c r="AA127" s="83">
        <v>10</v>
      </c>
      <c r="AB127" s="83">
        <v>0</v>
      </c>
      <c r="AC127" s="83">
        <v>0</v>
      </c>
      <c r="AD127" s="83">
        <v>0</v>
      </c>
      <c r="AE127" s="83">
        <v>0</v>
      </c>
      <c r="AF127" s="90"/>
      <c r="AG127" s="23">
        <f>SUM(C127:AE127)</f>
        <v>55</v>
      </c>
      <c r="AH127" s="166"/>
      <c r="AI127" s="166"/>
      <c r="AJ127" s="41"/>
      <c r="AK127" s="41"/>
    </row>
    <row r="128" spans="1:37" ht="15.6" customHeight="1" x14ac:dyDescent="0.2">
      <c r="A128" s="173" t="s">
        <v>28</v>
      </c>
      <c r="B128" s="20" t="s">
        <v>8</v>
      </c>
      <c r="C128" s="115" t="s">
        <v>70</v>
      </c>
      <c r="D128" s="97" t="s">
        <v>70</v>
      </c>
      <c r="E128" s="97" t="s">
        <v>70</v>
      </c>
      <c r="F128" s="97" t="s">
        <v>70</v>
      </c>
      <c r="G128" s="120" t="s">
        <v>70</v>
      </c>
      <c r="H128" s="95" t="s">
        <v>70</v>
      </c>
      <c r="I128" s="94">
        <f>I127</f>
        <v>2</v>
      </c>
      <c r="J128" s="93">
        <f t="shared" ref="J128" si="347">I128-J126+J127</f>
        <v>4</v>
      </c>
      <c r="K128" s="93">
        <f t="shared" ref="K128" si="348">J128-K126+K127</f>
        <v>6</v>
      </c>
      <c r="L128" s="93">
        <f t="shared" ref="L128" si="349">K128-L126+L127</f>
        <v>10</v>
      </c>
      <c r="M128" s="93">
        <f t="shared" ref="M128" si="350">L128-M126+M127</f>
        <v>12</v>
      </c>
      <c r="N128" s="93">
        <f t="shared" ref="N128" si="351">M128-N126+N127</f>
        <v>13</v>
      </c>
      <c r="O128" s="121" t="s">
        <v>70</v>
      </c>
      <c r="P128" s="121" t="s">
        <v>70</v>
      </c>
      <c r="Q128" s="121" t="s">
        <v>70</v>
      </c>
      <c r="R128" s="121" t="s">
        <v>70</v>
      </c>
      <c r="S128" s="93">
        <f>N128-S126+S127</f>
        <v>19</v>
      </c>
      <c r="T128" s="122">
        <f t="shared" ref="T128" si="352">S128-T126+T127</f>
        <v>20</v>
      </c>
      <c r="U128" s="91">
        <f t="shared" ref="U128" si="353">T128-U126+U127</f>
        <v>21</v>
      </c>
      <c r="V128" s="91">
        <f t="shared" ref="V128" si="354">U128-V126+V127</f>
        <v>21</v>
      </c>
      <c r="W128" s="91">
        <f t="shared" ref="W128" si="355">V128-W126+W127</f>
        <v>22</v>
      </c>
      <c r="X128" s="91">
        <f t="shared" ref="X128" si="356">W128-X126+X127</f>
        <v>26</v>
      </c>
      <c r="Y128" s="91">
        <f t="shared" ref="Y128" si="357">X128-Y126+Y127</f>
        <v>28</v>
      </c>
      <c r="Z128" s="91">
        <f t="shared" ref="Z128" si="358">Y128-Z126+Z127</f>
        <v>26</v>
      </c>
      <c r="AA128" s="91">
        <f t="shared" ref="AA128" si="359">Z128-AA126+AA127</f>
        <v>30</v>
      </c>
      <c r="AB128" s="91">
        <f t="shared" ref="AB128" si="360">AA128-AB126+AB127</f>
        <v>30</v>
      </c>
      <c r="AC128" s="91">
        <f t="shared" ref="AC128" si="361">AB128-AC126+AC127</f>
        <v>25</v>
      </c>
      <c r="AD128" s="91">
        <f t="shared" ref="AD128" si="362">AC128-AD126+AD127</f>
        <v>12</v>
      </c>
      <c r="AE128" s="91">
        <f t="shared" ref="AE128" si="363">AD128-AE126+AE127</f>
        <v>3</v>
      </c>
      <c r="AF128" s="123">
        <f>AE128-AF126</f>
        <v>0</v>
      </c>
      <c r="AG128" s="24"/>
      <c r="AH128" s="167">
        <f>MAX(C128:AF128)</f>
        <v>30</v>
      </c>
      <c r="AI128" s="167">
        <f>SUM(C127:H127)</f>
        <v>0</v>
      </c>
      <c r="AJ128" s="41"/>
      <c r="AK128" s="41"/>
    </row>
    <row r="129" spans="1:37" ht="15.6" customHeight="1" x14ac:dyDescent="0.2">
      <c r="A129" s="174"/>
      <c r="B129" s="20" t="s">
        <v>9</v>
      </c>
      <c r="C129" s="138"/>
      <c r="D129" s="137"/>
      <c r="E129" s="137"/>
      <c r="F129" s="137"/>
      <c r="G129" s="137"/>
      <c r="H129" s="124" t="s">
        <v>70</v>
      </c>
      <c r="I129" s="137"/>
      <c r="J129" s="137"/>
      <c r="K129" s="137"/>
      <c r="L129" s="137"/>
      <c r="M129" s="125">
        <v>15.59</v>
      </c>
      <c r="N129" s="137"/>
      <c r="O129" s="137"/>
      <c r="P129" s="137"/>
      <c r="Q129" s="126" t="s">
        <v>70</v>
      </c>
      <c r="R129" s="137"/>
      <c r="S129" s="137"/>
      <c r="T129" s="127">
        <v>16.05</v>
      </c>
      <c r="U129" s="137"/>
      <c r="V129" s="137"/>
      <c r="W129" s="137"/>
      <c r="X129" s="137"/>
      <c r="Y129" s="137"/>
      <c r="Z129" s="128">
        <v>16.16</v>
      </c>
      <c r="AA129" s="137"/>
      <c r="AB129" s="137"/>
      <c r="AC129" s="137"/>
      <c r="AD129" s="137"/>
      <c r="AE129" s="137"/>
      <c r="AF129" s="139">
        <v>16.27</v>
      </c>
      <c r="AG129" s="25">
        <f>27+8</f>
        <v>35</v>
      </c>
      <c r="AH129" s="166"/>
      <c r="AI129" s="166"/>
      <c r="AJ129" s="41"/>
      <c r="AK129" s="41"/>
    </row>
    <row r="130" spans="1:37" ht="15.6" customHeight="1" x14ac:dyDescent="0.2">
      <c r="A130" s="175"/>
      <c r="B130" s="21" t="s">
        <v>10</v>
      </c>
      <c r="C130" s="140" t="s">
        <v>70</v>
      </c>
      <c r="D130" s="141"/>
      <c r="E130" s="141"/>
      <c r="F130" s="141"/>
      <c r="G130" s="141"/>
      <c r="H130" s="102" t="s">
        <v>70</v>
      </c>
      <c r="I130" s="142">
        <v>15.52</v>
      </c>
      <c r="J130" s="141"/>
      <c r="K130" s="141"/>
      <c r="L130" s="141"/>
      <c r="M130" s="129">
        <f>M129</f>
        <v>15.59</v>
      </c>
      <c r="N130" s="137"/>
      <c r="O130" s="137"/>
      <c r="P130" s="137"/>
      <c r="Q130" s="130" t="s">
        <v>70</v>
      </c>
      <c r="R130" s="137"/>
      <c r="S130" s="141"/>
      <c r="T130" s="131">
        <f>T129</f>
        <v>16.05</v>
      </c>
      <c r="U130" s="141"/>
      <c r="V130" s="141"/>
      <c r="W130" s="141"/>
      <c r="X130" s="141"/>
      <c r="Y130" s="141"/>
      <c r="Z130" s="101">
        <f>Z129</f>
        <v>16.16</v>
      </c>
      <c r="AA130" s="141"/>
      <c r="AB130" s="141"/>
      <c r="AC130" s="141"/>
      <c r="AD130" s="141"/>
      <c r="AE130" s="141"/>
      <c r="AF130" s="143"/>
      <c r="AG130" s="24"/>
      <c r="AH130" s="168"/>
      <c r="AI130" s="168"/>
      <c r="AJ130" s="41"/>
      <c r="AK130" s="41"/>
    </row>
    <row r="131" spans="1:37" ht="15.6" customHeight="1" thickBot="1" x14ac:dyDescent="0.25">
      <c r="A131" s="146">
        <v>518</v>
      </c>
      <c r="B131" s="43" t="s">
        <v>11</v>
      </c>
      <c r="C131" s="103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5"/>
      <c r="AG131" s="44"/>
      <c r="AH131" s="169"/>
      <c r="AI131" s="169"/>
      <c r="AJ131" s="41"/>
      <c r="AK131" s="41"/>
    </row>
    <row r="132" spans="1:37" ht="15.6" customHeight="1" x14ac:dyDescent="0.2">
      <c r="A132" s="144"/>
      <c r="B132" s="18" t="s">
        <v>5</v>
      </c>
      <c r="C132" s="73"/>
      <c r="D132" s="80">
        <v>0</v>
      </c>
      <c r="E132" s="80">
        <v>0</v>
      </c>
      <c r="F132" s="80">
        <v>0</v>
      </c>
      <c r="G132" s="110">
        <v>0</v>
      </c>
      <c r="H132" s="78">
        <v>0</v>
      </c>
      <c r="I132" s="137"/>
      <c r="J132" s="76">
        <v>0</v>
      </c>
      <c r="K132" s="76">
        <v>0</v>
      </c>
      <c r="L132" s="76">
        <v>0</v>
      </c>
      <c r="M132" s="76">
        <v>0</v>
      </c>
      <c r="N132" s="76">
        <v>1</v>
      </c>
      <c r="O132" s="112" t="s">
        <v>70</v>
      </c>
      <c r="P132" s="112" t="s">
        <v>70</v>
      </c>
      <c r="Q132" s="112" t="s">
        <v>70</v>
      </c>
      <c r="R132" s="112" t="s">
        <v>70</v>
      </c>
      <c r="S132" s="76">
        <v>0</v>
      </c>
      <c r="T132" s="113">
        <v>0</v>
      </c>
      <c r="U132" s="74">
        <v>2</v>
      </c>
      <c r="V132" s="74">
        <v>4</v>
      </c>
      <c r="W132" s="74">
        <v>1</v>
      </c>
      <c r="X132" s="74">
        <v>0</v>
      </c>
      <c r="Y132" s="74">
        <v>3</v>
      </c>
      <c r="Z132" s="74">
        <v>0</v>
      </c>
      <c r="AA132" s="74">
        <v>4</v>
      </c>
      <c r="AB132" s="74">
        <v>1</v>
      </c>
      <c r="AC132" s="74">
        <v>4</v>
      </c>
      <c r="AD132" s="74">
        <v>7</v>
      </c>
      <c r="AE132" s="74">
        <v>20</v>
      </c>
      <c r="AF132" s="114">
        <v>9</v>
      </c>
      <c r="AG132" s="22" t="s">
        <v>6</v>
      </c>
      <c r="AH132" s="165"/>
      <c r="AI132" s="165"/>
      <c r="AJ132" s="41"/>
      <c r="AK132" s="41"/>
    </row>
    <row r="133" spans="1:37" ht="15.6" customHeight="1" x14ac:dyDescent="0.2">
      <c r="A133" s="145">
        <v>16.55</v>
      </c>
      <c r="B133" s="20" t="s">
        <v>7</v>
      </c>
      <c r="C133" s="115">
        <v>0</v>
      </c>
      <c r="D133" s="89">
        <v>0</v>
      </c>
      <c r="E133" s="89">
        <v>0</v>
      </c>
      <c r="F133" s="89">
        <v>0</v>
      </c>
      <c r="G133" s="116">
        <v>3</v>
      </c>
      <c r="H133" s="87">
        <v>2</v>
      </c>
      <c r="I133" s="117" t="s">
        <v>70</v>
      </c>
      <c r="J133" s="85">
        <v>0</v>
      </c>
      <c r="K133" s="85">
        <v>2</v>
      </c>
      <c r="L133" s="85">
        <v>0</v>
      </c>
      <c r="M133" s="85">
        <v>3</v>
      </c>
      <c r="N133" s="85">
        <v>0</v>
      </c>
      <c r="O133" s="118" t="s">
        <v>70</v>
      </c>
      <c r="P133" s="118" t="s">
        <v>70</v>
      </c>
      <c r="Q133" s="118" t="s">
        <v>70</v>
      </c>
      <c r="R133" s="118" t="s">
        <v>70</v>
      </c>
      <c r="S133" s="85">
        <v>1</v>
      </c>
      <c r="T133" s="119">
        <v>1</v>
      </c>
      <c r="U133" s="83">
        <v>7</v>
      </c>
      <c r="V133" s="83">
        <v>1</v>
      </c>
      <c r="W133" s="83">
        <v>4</v>
      </c>
      <c r="X133" s="83">
        <v>2</v>
      </c>
      <c r="Y133" s="83">
        <v>2</v>
      </c>
      <c r="Z133" s="83">
        <v>11</v>
      </c>
      <c r="AA133" s="83">
        <v>13</v>
      </c>
      <c r="AB133" s="83">
        <v>1</v>
      </c>
      <c r="AC133" s="83">
        <v>1</v>
      </c>
      <c r="AD133" s="83">
        <v>0</v>
      </c>
      <c r="AE133" s="83">
        <v>0</v>
      </c>
      <c r="AF133" s="90"/>
      <c r="AG133" s="23">
        <f>SUM(C133:AE133)</f>
        <v>54</v>
      </c>
      <c r="AH133" s="166"/>
      <c r="AI133" s="166"/>
      <c r="AJ133" s="41"/>
      <c r="AK133" s="41"/>
    </row>
    <row r="134" spans="1:37" ht="15.6" customHeight="1" x14ac:dyDescent="0.2">
      <c r="A134" s="173" t="s">
        <v>71</v>
      </c>
      <c r="B134" s="20" t="s">
        <v>8</v>
      </c>
      <c r="C134" s="115">
        <f>C133</f>
        <v>0</v>
      </c>
      <c r="D134" s="97">
        <f t="shared" ref="D134" si="364">C134-D132+D133</f>
        <v>0</v>
      </c>
      <c r="E134" s="97">
        <f>D134-E132+E133</f>
        <v>0</v>
      </c>
      <c r="F134" s="97">
        <f>E134-F132+F133</f>
        <v>0</v>
      </c>
      <c r="G134" s="120">
        <f t="shared" ref="G134" si="365">F134-G132+G133</f>
        <v>3</v>
      </c>
      <c r="H134" s="95">
        <f t="shared" ref="H134" si="366">G134-H132+H133</f>
        <v>5</v>
      </c>
      <c r="I134" s="94" t="s">
        <v>70</v>
      </c>
      <c r="J134" s="93">
        <f>H134-J132+J133</f>
        <v>5</v>
      </c>
      <c r="K134" s="93">
        <f t="shared" ref="K134" si="367">J134-K132+K133</f>
        <v>7</v>
      </c>
      <c r="L134" s="93">
        <f t="shared" ref="L134" si="368">K134-L132+L133</f>
        <v>7</v>
      </c>
      <c r="M134" s="93">
        <f t="shared" ref="M134" si="369">L134-M132+M133</f>
        <v>10</v>
      </c>
      <c r="N134" s="93">
        <f t="shared" ref="N134" si="370">M134-N132+N133</f>
        <v>9</v>
      </c>
      <c r="O134" s="121" t="s">
        <v>70</v>
      </c>
      <c r="P134" s="121" t="s">
        <v>70</v>
      </c>
      <c r="Q134" s="121" t="s">
        <v>70</v>
      </c>
      <c r="R134" s="121" t="s">
        <v>70</v>
      </c>
      <c r="S134" s="93">
        <f>N134-S132+S133</f>
        <v>10</v>
      </c>
      <c r="T134" s="122">
        <f t="shared" ref="T134" si="371">S134-T132+T133</f>
        <v>11</v>
      </c>
      <c r="U134" s="91">
        <f t="shared" ref="U134" si="372">T134-U132+U133</f>
        <v>16</v>
      </c>
      <c r="V134" s="91">
        <f t="shared" ref="V134" si="373">U134-V132+V133</f>
        <v>13</v>
      </c>
      <c r="W134" s="91">
        <f t="shared" ref="W134" si="374">V134-W132+W133</f>
        <v>16</v>
      </c>
      <c r="X134" s="91">
        <f t="shared" ref="X134" si="375">W134-X132+X133</f>
        <v>18</v>
      </c>
      <c r="Y134" s="91">
        <f t="shared" ref="Y134" si="376">X134-Y132+Y133</f>
        <v>17</v>
      </c>
      <c r="Z134" s="91">
        <f t="shared" ref="Z134" si="377">Y134-Z132+Z133</f>
        <v>28</v>
      </c>
      <c r="AA134" s="91">
        <f t="shared" ref="AA134" si="378">Z134-AA132+AA133</f>
        <v>37</v>
      </c>
      <c r="AB134" s="91">
        <f t="shared" ref="AB134" si="379">AA134-AB132+AB133</f>
        <v>37</v>
      </c>
      <c r="AC134" s="91">
        <f t="shared" ref="AC134" si="380">AB134-AC132+AC133</f>
        <v>34</v>
      </c>
      <c r="AD134" s="91">
        <f t="shared" ref="AD134" si="381">AC134-AD132+AD133</f>
        <v>27</v>
      </c>
      <c r="AE134" s="91">
        <f t="shared" ref="AE134" si="382">AD134-AE132+AE133</f>
        <v>7</v>
      </c>
      <c r="AF134" s="123">
        <f>AE134-AF132</f>
        <v>-2</v>
      </c>
      <c r="AG134" s="24"/>
      <c r="AH134" s="167">
        <f>MAX(C134:AF134)</f>
        <v>37</v>
      </c>
      <c r="AI134" s="167">
        <f>SUM(C133:H133)</f>
        <v>5</v>
      </c>
      <c r="AJ134" s="41"/>
      <c r="AK134" s="41"/>
    </row>
    <row r="135" spans="1:37" ht="15.6" customHeight="1" x14ac:dyDescent="0.2">
      <c r="A135" s="174"/>
      <c r="B135" s="20" t="s">
        <v>9</v>
      </c>
      <c r="C135" s="138"/>
      <c r="D135" s="137"/>
      <c r="E135" s="137"/>
      <c r="F135" s="137"/>
      <c r="G135" s="137"/>
      <c r="H135" s="124">
        <v>17.010000000000002</v>
      </c>
      <c r="I135" s="137"/>
      <c r="J135" s="137"/>
      <c r="K135" s="137"/>
      <c r="L135" s="137"/>
      <c r="M135" s="125">
        <v>17.100000000000001</v>
      </c>
      <c r="N135" s="137"/>
      <c r="O135" s="137"/>
      <c r="P135" s="137"/>
      <c r="Q135" s="126" t="s">
        <v>70</v>
      </c>
      <c r="R135" s="137"/>
      <c r="S135" s="137"/>
      <c r="T135" s="127">
        <v>17.16</v>
      </c>
      <c r="U135" s="137"/>
      <c r="V135" s="137"/>
      <c r="W135" s="137"/>
      <c r="X135" s="137"/>
      <c r="Y135" s="137"/>
      <c r="Z135" s="128">
        <v>17.28</v>
      </c>
      <c r="AA135" s="137"/>
      <c r="AB135" s="137"/>
      <c r="AC135" s="137"/>
      <c r="AD135" s="137"/>
      <c r="AE135" s="137"/>
      <c r="AF135" s="139">
        <v>17.399999999999999</v>
      </c>
      <c r="AG135" s="25">
        <v>45</v>
      </c>
      <c r="AH135" s="166"/>
      <c r="AI135" s="166"/>
      <c r="AJ135" s="41"/>
      <c r="AK135" s="41"/>
    </row>
    <row r="136" spans="1:37" ht="15.6" customHeight="1" x14ac:dyDescent="0.2">
      <c r="A136" s="175"/>
      <c r="B136" s="21" t="s">
        <v>10</v>
      </c>
      <c r="C136" s="140">
        <v>16.55</v>
      </c>
      <c r="D136" s="141"/>
      <c r="E136" s="141"/>
      <c r="F136" s="141"/>
      <c r="G136" s="141"/>
      <c r="H136" s="102">
        <f>H135</f>
        <v>17.010000000000002</v>
      </c>
      <c r="I136" s="142" t="s">
        <v>70</v>
      </c>
      <c r="J136" s="141"/>
      <c r="K136" s="141"/>
      <c r="L136" s="141"/>
      <c r="M136" s="129">
        <f>M135</f>
        <v>17.100000000000001</v>
      </c>
      <c r="N136" s="137"/>
      <c r="O136" s="137"/>
      <c r="P136" s="137"/>
      <c r="Q136" s="130" t="s">
        <v>70</v>
      </c>
      <c r="R136" s="137"/>
      <c r="S136" s="141"/>
      <c r="T136" s="131">
        <f>T135</f>
        <v>17.16</v>
      </c>
      <c r="U136" s="141"/>
      <c r="V136" s="141"/>
      <c r="W136" s="141"/>
      <c r="X136" s="141"/>
      <c r="Y136" s="141"/>
      <c r="Z136" s="101">
        <f>Z135</f>
        <v>17.28</v>
      </c>
      <c r="AA136" s="141"/>
      <c r="AB136" s="141"/>
      <c r="AC136" s="141"/>
      <c r="AD136" s="141"/>
      <c r="AE136" s="141"/>
      <c r="AF136" s="143"/>
      <c r="AG136" s="24"/>
      <c r="AH136" s="168"/>
      <c r="AI136" s="168"/>
      <c r="AJ136" s="41"/>
      <c r="AK136" s="41"/>
    </row>
    <row r="137" spans="1:37" ht="15.6" customHeight="1" thickBot="1" x14ac:dyDescent="0.25">
      <c r="A137" s="146">
        <v>523</v>
      </c>
      <c r="B137" s="43" t="s">
        <v>11</v>
      </c>
      <c r="C137" s="103"/>
      <c r="D137" s="104"/>
      <c r="E137" s="10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  <c r="AA137" s="104"/>
      <c r="AB137" s="104"/>
      <c r="AC137" s="104"/>
      <c r="AD137" s="104"/>
      <c r="AE137" s="104"/>
      <c r="AF137" s="105"/>
      <c r="AG137" s="44"/>
      <c r="AH137" s="169"/>
      <c r="AI137" s="169"/>
      <c r="AJ137" s="41"/>
      <c r="AK137" s="41"/>
    </row>
    <row r="138" spans="1:37" ht="15.6" customHeight="1" x14ac:dyDescent="0.2">
      <c r="A138" s="144"/>
      <c r="B138" s="18" t="s">
        <v>5</v>
      </c>
      <c r="C138" s="73"/>
      <c r="D138" s="80">
        <v>0</v>
      </c>
      <c r="E138" s="80">
        <v>0</v>
      </c>
      <c r="F138" s="80">
        <v>0</v>
      </c>
      <c r="G138" s="110">
        <v>0</v>
      </c>
      <c r="H138" s="78">
        <v>0</v>
      </c>
      <c r="I138" s="137"/>
      <c r="J138" s="76">
        <v>0</v>
      </c>
      <c r="K138" s="76">
        <v>0</v>
      </c>
      <c r="L138" s="76">
        <v>0</v>
      </c>
      <c r="M138" s="76">
        <v>3</v>
      </c>
      <c r="N138" s="76">
        <v>0</v>
      </c>
      <c r="O138" s="112" t="s">
        <v>70</v>
      </c>
      <c r="P138" s="112" t="s">
        <v>70</v>
      </c>
      <c r="Q138" s="112" t="s">
        <v>70</v>
      </c>
      <c r="R138" s="112" t="s">
        <v>70</v>
      </c>
      <c r="S138" s="76">
        <v>0</v>
      </c>
      <c r="T138" s="113">
        <v>0</v>
      </c>
      <c r="U138" s="74">
        <v>0</v>
      </c>
      <c r="V138" s="74">
        <v>1</v>
      </c>
      <c r="W138" s="74">
        <v>0</v>
      </c>
      <c r="X138" s="74">
        <v>1</v>
      </c>
      <c r="Y138" s="74">
        <v>1</v>
      </c>
      <c r="Z138" s="74">
        <v>4</v>
      </c>
      <c r="AA138" s="74">
        <v>2</v>
      </c>
      <c r="AB138" s="74">
        <v>0</v>
      </c>
      <c r="AC138" s="74">
        <v>2</v>
      </c>
      <c r="AD138" s="74">
        <v>7</v>
      </c>
      <c r="AE138" s="74">
        <v>2</v>
      </c>
      <c r="AF138" s="114">
        <v>4</v>
      </c>
      <c r="AG138" s="22" t="s">
        <v>6</v>
      </c>
      <c r="AH138" s="165"/>
      <c r="AI138" s="165"/>
      <c r="AJ138" s="41"/>
      <c r="AK138" s="41"/>
    </row>
    <row r="139" spans="1:37" ht="15.6" customHeight="1" x14ac:dyDescent="0.2">
      <c r="A139" s="145">
        <v>17.3</v>
      </c>
      <c r="B139" s="20" t="s">
        <v>7</v>
      </c>
      <c r="C139" s="115">
        <v>0</v>
      </c>
      <c r="D139" s="89">
        <v>0</v>
      </c>
      <c r="E139" s="89">
        <v>1</v>
      </c>
      <c r="F139" s="89">
        <v>0</v>
      </c>
      <c r="G139" s="116">
        <v>0</v>
      </c>
      <c r="H139" s="87">
        <v>1</v>
      </c>
      <c r="I139" s="117" t="s">
        <v>70</v>
      </c>
      <c r="J139" s="85">
        <v>3</v>
      </c>
      <c r="K139" s="85">
        <v>0</v>
      </c>
      <c r="L139" s="85">
        <v>0</v>
      </c>
      <c r="M139" s="85">
        <v>1</v>
      </c>
      <c r="N139" s="85">
        <v>1</v>
      </c>
      <c r="O139" s="118" t="s">
        <v>70</v>
      </c>
      <c r="P139" s="118" t="s">
        <v>70</v>
      </c>
      <c r="Q139" s="118" t="s">
        <v>70</v>
      </c>
      <c r="R139" s="118" t="s">
        <v>70</v>
      </c>
      <c r="S139" s="85">
        <v>2</v>
      </c>
      <c r="T139" s="119">
        <v>1</v>
      </c>
      <c r="U139" s="83">
        <v>1</v>
      </c>
      <c r="V139" s="83">
        <v>0</v>
      </c>
      <c r="W139" s="83">
        <v>1</v>
      </c>
      <c r="X139" s="83">
        <v>1</v>
      </c>
      <c r="Y139" s="83">
        <v>3</v>
      </c>
      <c r="Z139" s="83">
        <v>6</v>
      </c>
      <c r="AA139" s="83">
        <v>2</v>
      </c>
      <c r="AB139" s="83">
        <v>1</v>
      </c>
      <c r="AC139" s="83">
        <v>0</v>
      </c>
      <c r="AD139" s="83">
        <v>2</v>
      </c>
      <c r="AE139" s="83">
        <v>0</v>
      </c>
      <c r="AF139" s="90"/>
      <c r="AG139" s="23">
        <f>SUM(C139:AE139)</f>
        <v>27</v>
      </c>
      <c r="AH139" s="166"/>
      <c r="AI139" s="166"/>
      <c r="AJ139" s="41"/>
      <c r="AK139" s="41"/>
    </row>
    <row r="140" spans="1:37" ht="15.6" customHeight="1" x14ac:dyDescent="0.2">
      <c r="A140" s="173" t="s">
        <v>71</v>
      </c>
      <c r="B140" s="20" t="s">
        <v>8</v>
      </c>
      <c r="C140" s="115">
        <f>C139</f>
        <v>0</v>
      </c>
      <c r="D140" s="97">
        <f t="shared" ref="D140" si="383">C140-D138+D139</f>
        <v>0</v>
      </c>
      <c r="E140" s="97">
        <f>D140-E138+E139</f>
        <v>1</v>
      </c>
      <c r="F140" s="97">
        <f>E140-F138+F139</f>
        <v>1</v>
      </c>
      <c r="G140" s="120">
        <f t="shared" ref="G140" si="384">F140-G138+G139</f>
        <v>1</v>
      </c>
      <c r="H140" s="95">
        <f t="shared" ref="H140" si="385">G140-H138+H139</f>
        <v>2</v>
      </c>
      <c r="I140" s="94" t="s">
        <v>70</v>
      </c>
      <c r="J140" s="93">
        <f>H140-J138+J139</f>
        <v>5</v>
      </c>
      <c r="K140" s="93">
        <f t="shared" ref="K140" si="386">J140-K138+K139</f>
        <v>5</v>
      </c>
      <c r="L140" s="93">
        <f t="shared" ref="L140" si="387">K140-L138+L139</f>
        <v>5</v>
      </c>
      <c r="M140" s="93">
        <f t="shared" ref="M140" si="388">L140-M138+M139</f>
        <v>3</v>
      </c>
      <c r="N140" s="93">
        <f t="shared" ref="N140" si="389">M140-N138+N139</f>
        <v>4</v>
      </c>
      <c r="O140" s="121" t="s">
        <v>70</v>
      </c>
      <c r="P140" s="121" t="s">
        <v>70</v>
      </c>
      <c r="Q140" s="121" t="s">
        <v>70</v>
      </c>
      <c r="R140" s="121" t="s">
        <v>70</v>
      </c>
      <c r="S140" s="93">
        <f>N140-S138+S139</f>
        <v>6</v>
      </c>
      <c r="T140" s="122">
        <f t="shared" ref="T140" si="390">S140-T138+T139</f>
        <v>7</v>
      </c>
      <c r="U140" s="91">
        <f t="shared" ref="U140" si="391">T140-U138+U139</f>
        <v>8</v>
      </c>
      <c r="V140" s="91">
        <f t="shared" ref="V140" si="392">U140-V138+V139</f>
        <v>7</v>
      </c>
      <c r="W140" s="91">
        <f t="shared" ref="W140" si="393">V140-W138+W139</f>
        <v>8</v>
      </c>
      <c r="X140" s="91">
        <f t="shared" ref="X140" si="394">W140-X138+X139</f>
        <v>8</v>
      </c>
      <c r="Y140" s="91">
        <f t="shared" ref="Y140" si="395">X140-Y138+Y139</f>
        <v>10</v>
      </c>
      <c r="Z140" s="91">
        <f t="shared" ref="Z140" si="396">Y140-Z138+Z139</f>
        <v>12</v>
      </c>
      <c r="AA140" s="91">
        <f t="shared" ref="AA140" si="397">Z140-AA138+AA139</f>
        <v>12</v>
      </c>
      <c r="AB140" s="91">
        <f t="shared" ref="AB140" si="398">AA140-AB138+AB139</f>
        <v>13</v>
      </c>
      <c r="AC140" s="91">
        <f t="shared" ref="AC140" si="399">AB140-AC138+AC139</f>
        <v>11</v>
      </c>
      <c r="AD140" s="91">
        <f t="shared" ref="AD140" si="400">AC140-AD138+AD139</f>
        <v>6</v>
      </c>
      <c r="AE140" s="91">
        <f t="shared" ref="AE140" si="401">AD140-AE138+AE139</f>
        <v>4</v>
      </c>
      <c r="AF140" s="123">
        <f>AE140-AF138</f>
        <v>0</v>
      </c>
      <c r="AG140" s="24"/>
      <c r="AH140" s="167">
        <f>MAX(C140:AF140)</f>
        <v>13</v>
      </c>
      <c r="AI140" s="167">
        <f>SUM(C139:H139)</f>
        <v>2</v>
      </c>
      <c r="AJ140" s="41"/>
      <c r="AK140" s="41"/>
    </row>
    <row r="141" spans="1:37" ht="15.6" customHeight="1" x14ac:dyDescent="0.2">
      <c r="A141" s="174"/>
      <c r="B141" s="20" t="s">
        <v>9</v>
      </c>
      <c r="C141" s="138"/>
      <c r="D141" s="137"/>
      <c r="E141" s="137"/>
      <c r="F141" s="137"/>
      <c r="G141" s="137"/>
      <c r="H141" s="124">
        <v>17.399999999999999</v>
      </c>
      <c r="I141" s="137"/>
      <c r="J141" s="137"/>
      <c r="K141" s="137"/>
      <c r="L141" s="137"/>
      <c r="M141" s="125">
        <v>17.440000000000001</v>
      </c>
      <c r="N141" s="137"/>
      <c r="O141" s="137"/>
      <c r="P141" s="137"/>
      <c r="Q141" s="126" t="s">
        <v>70</v>
      </c>
      <c r="R141" s="137"/>
      <c r="S141" s="137"/>
      <c r="T141" s="127">
        <v>17.5</v>
      </c>
      <c r="U141" s="137"/>
      <c r="V141" s="137"/>
      <c r="W141" s="137"/>
      <c r="X141" s="137"/>
      <c r="Y141" s="137"/>
      <c r="Z141" s="128">
        <v>18.05</v>
      </c>
      <c r="AA141" s="137"/>
      <c r="AB141" s="137"/>
      <c r="AC141" s="137"/>
      <c r="AD141" s="137"/>
      <c r="AE141" s="137"/>
      <c r="AF141" s="139">
        <v>18.14</v>
      </c>
      <c r="AG141" s="25">
        <v>44</v>
      </c>
      <c r="AH141" s="166"/>
      <c r="AI141" s="166"/>
      <c r="AJ141" s="41"/>
      <c r="AK141" s="41"/>
    </row>
    <row r="142" spans="1:37" ht="15.6" customHeight="1" x14ac:dyDescent="0.2">
      <c r="A142" s="175"/>
      <c r="B142" s="21" t="s">
        <v>10</v>
      </c>
      <c r="C142" s="140">
        <v>17.3</v>
      </c>
      <c r="D142" s="141"/>
      <c r="E142" s="141"/>
      <c r="F142" s="141"/>
      <c r="G142" s="141"/>
      <c r="H142" s="102">
        <f>H141</f>
        <v>17.399999999999999</v>
      </c>
      <c r="I142" s="142" t="s">
        <v>70</v>
      </c>
      <c r="J142" s="141"/>
      <c r="K142" s="141"/>
      <c r="L142" s="141"/>
      <c r="M142" s="129">
        <f>M141</f>
        <v>17.440000000000001</v>
      </c>
      <c r="N142" s="137"/>
      <c r="O142" s="137"/>
      <c r="P142" s="137"/>
      <c r="Q142" s="130" t="s">
        <v>70</v>
      </c>
      <c r="R142" s="137"/>
      <c r="S142" s="141"/>
      <c r="T142" s="131">
        <f>T141</f>
        <v>17.5</v>
      </c>
      <c r="U142" s="141"/>
      <c r="V142" s="141"/>
      <c r="W142" s="141"/>
      <c r="X142" s="141"/>
      <c r="Y142" s="141"/>
      <c r="Z142" s="101">
        <f>Z141</f>
        <v>18.05</v>
      </c>
      <c r="AA142" s="141"/>
      <c r="AB142" s="141"/>
      <c r="AC142" s="141"/>
      <c r="AD142" s="141"/>
      <c r="AE142" s="141"/>
      <c r="AF142" s="143"/>
      <c r="AG142" s="24"/>
      <c r="AH142" s="168"/>
      <c r="AI142" s="168"/>
      <c r="AJ142" s="41"/>
      <c r="AK142" s="41"/>
    </row>
    <row r="143" spans="1:37" ht="15.6" customHeight="1" thickBot="1" x14ac:dyDescent="0.25">
      <c r="A143" s="146">
        <v>526</v>
      </c>
      <c r="B143" s="43" t="s">
        <v>11</v>
      </c>
      <c r="C143" s="103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  <c r="AA143" s="104"/>
      <c r="AB143" s="104"/>
      <c r="AC143" s="104"/>
      <c r="AD143" s="104"/>
      <c r="AE143" s="104"/>
      <c r="AF143" s="105"/>
      <c r="AG143" s="44"/>
      <c r="AH143" s="169"/>
      <c r="AI143" s="169"/>
      <c r="AJ143" s="41"/>
      <c r="AK143" s="41"/>
    </row>
    <row r="144" spans="1:37" ht="15.6" customHeight="1" x14ac:dyDescent="0.2">
      <c r="A144" s="144"/>
      <c r="B144" s="18" t="s">
        <v>5</v>
      </c>
      <c r="C144" s="73"/>
      <c r="D144" s="80" t="s">
        <v>70</v>
      </c>
      <c r="E144" s="80" t="s">
        <v>70</v>
      </c>
      <c r="F144" s="80" t="s">
        <v>70</v>
      </c>
      <c r="G144" s="110" t="s">
        <v>70</v>
      </c>
      <c r="H144" s="78" t="s">
        <v>70</v>
      </c>
      <c r="I144" s="137"/>
      <c r="J144" s="76">
        <v>0</v>
      </c>
      <c r="K144" s="76">
        <v>0</v>
      </c>
      <c r="L144" s="76">
        <v>1</v>
      </c>
      <c r="M144" s="76">
        <v>0</v>
      </c>
      <c r="N144" s="76">
        <v>0</v>
      </c>
      <c r="O144" s="112" t="s">
        <v>70</v>
      </c>
      <c r="P144" s="112" t="s">
        <v>70</v>
      </c>
      <c r="Q144" s="112" t="s">
        <v>70</v>
      </c>
      <c r="R144" s="112" t="s">
        <v>70</v>
      </c>
      <c r="S144" s="76">
        <v>0</v>
      </c>
      <c r="T144" s="113">
        <v>0</v>
      </c>
      <c r="U144" s="74">
        <v>3</v>
      </c>
      <c r="V144" s="74">
        <v>1</v>
      </c>
      <c r="W144" s="74">
        <v>0</v>
      </c>
      <c r="X144" s="74">
        <v>1</v>
      </c>
      <c r="Y144" s="74">
        <v>3</v>
      </c>
      <c r="Z144" s="74">
        <v>5</v>
      </c>
      <c r="AA144" s="74">
        <v>1</v>
      </c>
      <c r="AB144" s="74">
        <v>1</v>
      </c>
      <c r="AC144" s="74">
        <v>1</v>
      </c>
      <c r="AD144" s="74">
        <v>11</v>
      </c>
      <c r="AE144" s="74">
        <v>6</v>
      </c>
      <c r="AF144" s="114">
        <v>3</v>
      </c>
      <c r="AG144" s="22" t="s">
        <v>6</v>
      </c>
      <c r="AH144" s="165"/>
      <c r="AI144" s="165"/>
      <c r="AJ144" s="41"/>
      <c r="AK144" s="41"/>
    </row>
    <row r="145" spans="1:37" ht="15.6" customHeight="1" x14ac:dyDescent="0.2">
      <c r="A145" s="145">
        <v>17.510000000000002</v>
      </c>
      <c r="B145" s="20" t="s">
        <v>7</v>
      </c>
      <c r="C145" s="115" t="s">
        <v>70</v>
      </c>
      <c r="D145" s="89" t="s">
        <v>70</v>
      </c>
      <c r="E145" s="89" t="s">
        <v>70</v>
      </c>
      <c r="F145" s="89" t="s">
        <v>70</v>
      </c>
      <c r="G145" s="116" t="s">
        <v>70</v>
      </c>
      <c r="H145" s="87" t="s">
        <v>70</v>
      </c>
      <c r="I145" s="117">
        <v>4</v>
      </c>
      <c r="J145" s="85">
        <v>0</v>
      </c>
      <c r="K145" s="85">
        <v>0</v>
      </c>
      <c r="L145" s="85">
        <v>1</v>
      </c>
      <c r="M145" s="85">
        <v>3</v>
      </c>
      <c r="N145" s="85">
        <v>0</v>
      </c>
      <c r="O145" s="118" t="s">
        <v>70</v>
      </c>
      <c r="P145" s="118" t="s">
        <v>70</v>
      </c>
      <c r="Q145" s="118" t="s">
        <v>70</v>
      </c>
      <c r="R145" s="118" t="s">
        <v>70</v>
      </c>
      <c r="S145" s="85">
        <v>0</v>
      </c>
      <c r="T145" s="119">
        <v>5</v>
      </c>
      <c r="U145" s="83">
        <v>10</v>
      </c>
      <c r="V145" s="83">
        <v>0</v>
      </c>
      <c r="W145" s="83">
        <v>0</v>
      </c>
      <c r="X145" s="83">
        <v>1</v>
      </c>
      <c r="Y145" s="83">
        <v>2</v>
      </c>
      <c r="Z145" s="83">
        <v>7</v>
      </c>
      <c r="AA145" s="83">
        <v>3</v>
      </c>
      <c r="AB145" s="83">
        <v>0</v>
      </c>
      <c r="AC145" s="83">
        <v>0</v>
      </c>
      <c r="AD145" s="83">
        <v>0</v>
      </c>
      <c r="AE145" s="83">
        <v>1</v>
      </c>
      <c r="AF145" s="90"/>
      <c r="AG145" s="23">
        <f>SUM(C145:AE145)</f>
        <v>37</v>
      </c>
      <c r="AH145" s="166"/>
      <c r="AI145" s="166"/>
      <c r="AJ145" s="41"/>
      <c r="AK145" s="41"/>
    </row>
    <row r="146" spans="1:37" ht="15.6" customHeight="1" x14ac:dyDescent="0.2">
      <c r="A146" s="173" t="s">
        <v>28</v>
      </c>
      <c r="B146" s="20" t="s">
        <v>8</v>
      </c>
      <c r="C146" s="115" t="s">
        <v>70</v>
      </c>
      <c r="D146" s="97" t="s">
        <v>70</v>
      </c>
      <c r="E146" s="97" t="s">
        <v>70</v>
      </c>
      <c r="F146" s="97" t="s">
        <v>70</v>
      </c>
      <c r="G146" s="120" t="s">
        <v>70</v>
      </c>
      <c r="H146" s="95" t="s">
        <v>70</v>
      </c>
      <c r="I146" s="94">
        <f>I145</f>
        <v>4</v>
      </c>
      <c r="J146" s="93">
        <f t="shared" ref="J146" si="402">I146-J144+J145</f>
        <v>4</v>
      </c>
      <c r="K146" s="93">
        <f t="shared" ref="K146" si="403">J146-K144+K145</f>
        <v>4</v>
      </c>
      <c r="L146" s="93">
        <f t="shared" ref="L146" si="404">K146-L144+L145</f>
        <v>4</v>
      </c>
      <c r="M146" s="93">
        <f t="shared" ref="M146" si="405">L146-M144+M145</f>
        <v>7</v>
      </c>
      <c r="N146" s="93">
        <f t="shared" ref="N146" si="406">M146-N144+N145</f>
        <v>7</v>
      </c>
      <c r="O146" s="121" t="s">
        <v>70</v>
      </c>
      <c r="P146" s="121" t="s">
        <v>70</v>
      </c>
      <c r="Q146" s="121" t="s">
        <v>70</v>
      </c>
      <c r="R146" s="121" t="s">
        <v>70</v>
      </c>
      <c r="S146" s="93">
        <f>N146-S144+S145</f>
        <v>7</v>
      </c>
      <c r="T146" s="122">
        <f t="shared" ref="T146" si="407">S146-T144+T145</f>
        <v>12</v>
      </c>
      <c r="U146" s="91">
        <f t="shared" ref="U146" si="408">T146-U144+U145</f>
        <v>19</v>
      </c>
      <c r="V146" s="91">
        <f t="shared" ref="V146" si="409">U146-V144+V145</f>
        <v>18</v>
      </c>
      <c r="W146" s="91">
        <f t="shared" ref="W146" si="410">V146-W144+W145</f>
        <v>18</v>
      </c>
      <c r="X146" s="91">
        <f t="shared" ref="X146" si="411">W146-X144+X145</f>
        <v>18</v>
      </c>
      <c r="Y146" s="91">
        <f t="shared" ref="Y146" si="412">X146-Y144+Y145</f>
        <v>17</v>
      </c>
      <c r="Z146" s="91">
        <f t="shared" ref="Z146" si="413">Y146-Z144+Z145</f>
        <v>19</v>
      </c>
      <c r="AA146" s="91">
        <f t="shared" ref="AA146" si="414">Z146-AA144+AA145</f>
        <v>21</v>
      </c>
      <c r="AB146" s="91">
        <f t="shared" ref="AB146" si="415">AA146-AB144+AB145</f>
        <v>20</v>
      </c>
      <c r="AC146" s="91">
        <f t="shared" ref="AC146" si="416">AB146-AC144+AC145</f>
        <v>19</v>
      </c>
      <c r="AD146" s="91">
        <f t="shared" ref="AD146" si="417">AC146-AD144+AD145</f>
        <v>8</v>
      </c>
      <c r="AE146" s="91">
        <f t="shared" ref="AE146" si="418">AD146-AE144+AE145</f>
        <v>3</v>
      </c>
      <c r="AF146" s="123">
        <f>AE146-AF144</f>
        <v>0</v>
      </c>
      <c r="AG146" s="24"/>
      <c r="AH146" s="167">
        <f>MAX(C146:AF146)</f>
        <v>21</v>
      </c>
      <c r="AI146" s="167">
        <f>SUM(C145:H145)</f>
        <v>0</v>
      </c>
      <c r="AJ146" s="41"/>
      <c r="AK146" s="41"/>
    </row>
    <row r="147" spans="1:37" ht="15.6" customHeight="1" x14ac:dyDescent="0.2">
      <c r="A147" s="174"/>
      <c r="B147" s="20" t="s">
        <v>9</v>
      </c>
      <c r="C147" s="138"/>
      <c r="D147" s="137"/>
      <c r="E147" s="137"/>
      <c r="F147" s="137"/>
      <c r="G147" s="137"/>
      <c r="H147" s="124" t="s">
        <v>70</v>
      </c>
      <c r="I147" s="137"/>
      <c r="J147" s="137"/>
      <c r="K147" s="137"/>
      <c r="L147" s="137"/>
      <c r="M147" s="125">
        <v>17.57</v>
      </c>
      <c r="N147" s="137"/>
      <c r="O147" s="137"/>
      <c r="P147" s="137"/>
      <c r="Q147" s="126" t="s">
        <v>70</v>
      </c>
      <c r="R147" s="137"/>
      <c r="S147" s="137"/>
      <c r="T147" s="127">
        <v>18.02</v>
      </c>
      <c r="U147" s="137"/>
      <c r="V147" s="137"/>
      <c r="W147" s="137"/>
      <c r="X147" s="137"/>
      <c r="Y147" s="137"/>
      <c r="Z147" s="128">
        <v>18.14</v>
      </c>
      <c r="AA147" s="137"/>
      <c r="AB147" s="137"/>
      <c r="AC147" s="137"/>
      <c r="AD147" s="137"/>
      <c r="AE147" s="137"/>
      <c r="AF147" s="139">
        <v>18.260000000000002</v>
      </c>
      <c r="AG147" s="25">
        <f>26+9</f>
        <v>35</v>
      </c>
      <c r="AH147" s="166"/>
      <c r="AI147" s="166"/>
      <c r="AJ147" s="41"/>
      <c r="AK147" s="41"/>
    </row>
    <row r="148" spans="1:37" ht="15.6" customHeight="1" x14ac:dyDescent="0.2">
      <c r="A148" s="175"/>
      <c r="B148" s="21" t="s">
        <v>10</v>
      </c>
      <c r="C148" s="140" t="s">
        <v>70</v>
      </c>
      <c r="D148" s="141"/>
      <c r="E148" s="141"/>
      <c r="F148" s="141"/>
      <c r="G148" s="141"/>
      <c r="H148" s="102" t="s">
        <v>70</v>
      </c>
      <c r="I148" s="142">
        <v>17.510000000000002</v>
      </c>
      <c r="J148" s="141"/>
      <c r="K148" s="141"/>
      <c r="L148" s="141"/>
      <c r="M148" s="129">
        <f>M147</f>
        <v>17.57</v>
      </c>
      <c r="N148" s="137"/>
      <c r="O148" s="137"/>
      <c r="P148" s="137"/>
      <c r="Q148" s="130" t="s">
        <v>70</v>
      </c>
      <c r="R148" s="137"/>
      <c r="S148" s="141"/>
      <c r="T148" s="131">
        <v>18.03</v>
      </c>
      <c r="U148" s="141"/>
      <c r="V148" s="141"/>
      <c r="W148" s="141"/>
      <c r="X148" s="141"/>
      <c r="Y148" s="141"/>
      <c r="Z148" s="101">
        <f>Z147</f>
        <v>18.14</v>
      </c>
      <c r="AA148" s="141"/>
      <c r="AB148" s="141"/>
      <c r="AC148" s="141"/>
      <c r="AD148" s="141"/>
      <c r="AE148" s="141"/>
      <c r="AF148" s="143"/>
      <c r="AG148" s="24"/>
      <c r="AH148" s="168"/>
      <c r="AI148" s="168"/>
      <c r="AJ148" s="41"/>
      <c r="AK148" s="41"/>
    </row>
    <row r="149" spans="1:37" ht="15.6" customHeight="1" thickBot="1" x14ac:dyDescent="0.25">
      <c r="A149" s="146">
        <v>518</v>
      </c>
      <c r="B149" s="43" t="s">
        <v>11</v>
      </c>
      <c r="C149" s="103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  <c r="AA149" s="104"/>
      <c r="AB149" s="104"/>
      <c r="AC149" s="104"/>
      <c r="AD149" s="104"/>
      <c r="AE149" s="104"/>
      <c r="AF149" s="105"/>
      <c r="AG149" s="44"/>
      <c r="AH149" s="169"/>
      <c r="AI149" s="169"/>
      <c r="AJ149" s="41"/>
      <c r="AK149" s="41"/>
    </row>
    <row r="150" spans="1:37" ht="15.6" customHeight="1" x14ac:dyDescent="0.2">
      <c r="A150" s="144"/>
      <c r="B150" s="18" t="s">
        <v>5</v>
      </c>
      <c r="C150" s="73"/>
      <c r="D150" s="80" t="s">
        <v>70</v>
      </c>
      <c r="E150" s="80" t="s">
        <v>70</v>
      </c>
      <c r="F150" s="80" t="s">
        <v>70</v>
      </c>
      <c r="G150" s="110" t="s">
        <v>70</v>
      </c>
      <c r="H150" s="78" t="s">
        <v>70</v>
      </c>
      <c r="I150" s="137"/>
      <c r="J150" s="76">
        <v>0</v>
      </c>
      <c r="K150" s="76">
        <v>0</v>
      </c>
      <c r="L150" s="76">
        <v>0</v>
      </c>
      <c r="M150" s="76">
        <v>0</v>
      </c>
      <c r="N150" s="76">
        <v>0</v>
      </c>
      <c r="O150" s="112" t="s">
        <v>70</v>
      </c>
      <c r="P150" s="112" t="s">
        <v>70</v>
      </c>
      <c r="Q150" s="112" t="s">
        <v>70</v>
      </c>
      <c r="R150" s="112" t="s">
        <v>70</v>
      </c>
      <c r="S150" s="76">
        <v>0</v>
      </c>
      <c r="T150" s="113">
        <v>2</v>
      </c>
      <c r="U150" s="74">
        <v>0</v>
      </c>
      <c r="V150" s="74">
        <v>0</v>
      </c>
      <c r="W150" s="74">
        <v>2</v>
      </c>
      <c r="X150" s="74">
        <v>1</v>
      </c>
      <c r="Y150" s="74">
        <v>2</v>
      </c>
      <c r="Z150" s="74">
        <v>2</v>
      </c>
      <c r="AA150" s="74">
        <v>3</v>
      </c>
      <c r="AB150" s="74">
        <v>2</v>
      </c>
      <c r="AC150" s="74">
        <v>3</v>
      </c>
      <c r="AD150" s="74">
        <v>3</v>
      </c>
      <c r="AE150" s="74">
        <v>2</v>
      </c>
      <c r="AF150" s="114">
        <v>3</v>
      </c>
      <c r="AG150" s="22" t="s">
        <v>6</v>
      </c>
      <c r="AH150" s="165"/>
      <c r="AI150" s="165"/>
      <c r="AJ150" s="41"/>
      <c r="AK150" s="41"/>
    </row>
    <row r="151" spans="1:37" ht="15.6" customHeight="1" x14ac:dyDescent="0.2">
      <c r="A151" s="145">
        <v>18.100000000000001</v>
      </c>
      <c r="B151" s="20" t="s">
        <v>7</v>
      </c>
      <c r="C151" s="115" t="s">
        <v>70</v>
      </c>
      <c r="D151" s="89" t="s">
        <v>70</v>
      </c>
      <c r="E151" s="89" t="s">
        <v>70</v>
      </c>
      <c r="F151" s="89" t="s">
        <v>70</v>
      </c>
      <c r="G151" s="116" t="s">
        <v>70</v>
      </c>
      <c r="H151" s="87" t="s">
        <v>70</v>
      </c>
      <c r="I151" s="117">
        <v>7</v>
      </c>
      <c r="J151" s="85">
        <v>2</v>
      </c>
      <c r="K151" s="85">
        <v>0</v>
      </c>
      <c r="L151" s="85">
        <v>0</v>
      </c>
      <c r="M151" s="85">
        <v>1</v>
      </c>
      <c r="N151" s="85">
        <v>0</v>
      </c>
      <c r="O151" s="118" t="s">
        <v>70</v>
      </c>
      <c r="P151" s="118" t="s">
        <v>70</v>
      </c>
      <c r="Q151" s="118" t="s">
        <v>70</v>
      </c>
      <c r="R151" s="118" t="s">
        <v>70</v>
      </c>
      <c r="S151" s="85">
        <v>0</v>
      </c>
      <c r="T151" s="119">
        <v>4</v>
      </c>
      <c r="U151" s="83">
        <v>0</v>
      </c>
      <c r="V151" s="83">
        <v>0</v>
      </c>
      <c r="W151" s="83">
        <v>0</v>
      </c>
      <c r="X151" s="83">
        <v>0</v>
      </c>
      <c r="Y151" s="83">
        <v>2</v>
      </c>
      <c r="Z151" s="83">
        <v>5</v>
      </c>
      <c r="AA151" s="83">
        <v>4</v>
      </c>
      <c r="AB151" s="83">
        <v>0</v>
      </c>
      <c r="AC151" s="83">
        <v>0</v>
      </c>
      <c r="AD151" s="83">
        <v>0</v>
      </c>
      <c r="AE151" s="83">
        <v>0</v>
      </c>
      <c r="AF151" s="90"/>
      <c r="AG151" s="23">
        <f>SUM(C151:AE151)</f>
        <v>25</v>
      </c>
      <c r="AH151" s="166"/>
      <c r="AI151" s="166"/>
      <c r="AJ151" s="41"/>
      <c r="AK151" s="41"/>
    </row>
    <row r="152" spans="1:37" ht="15.6" customHeight="1" x14ac:dyDescent="0.2">
      <c r="A152" s="173" t="s">
        <v>28</v>
      </c>
      <c r="B152" s="20" t="s">
        <v>8</v>
      </c>
      <c r="C152" s="115" t="s">
        <v>70</v>
      </c>
      <c r="D152" s="97" t="s">
        <v>70</v>
      </c>
      <c r="E152" s="97" t="s">
        <v>70</v>
      </c>
      <c r="F152" s="97" t="s">
        <v>70</v>
      </c>
      <c r="G152" s="120" t="s">
        <v>70</v>
      </c>
      <c r="H152" s="95" t="s">
        <v>70</v>
      </c>
      <c r="I152" s="94">
        <f>I151</f>
        <v>7</v>
      </c>
      <c r="J152" s="93">
        <f t="shared" ref="J152" si="419">I152-J150+J151</f>
        <v>9</v>
      </c>
      <c r="K152" s="93">
        <f t="shared" ref="K152" si="420">J152-K150+K151</f>
        <v>9</v>
      </c>
      <c r="L152" s="93">
        <f t="shared" ref="L152" si="421">K152-L150+L151</f>
        <v>9</v>
      </c>
      <c r="M152" s="93">
        <f t="shared" ref="M152" si="422">L152-M150+M151</f>
        <v>10</v>
      </c>
      <c r="N152" s="93">
        <f t="shared" ref="N152" si="423">M152-N150+N151</f>
        <v>10</v>
      </c>
      <c r="O152" s="121" t="s">
        <v>70</v>
      </c>
      <c r="P152" s="121" t="s">
        <v>70</v>
      </c>
      <c r="Q152" s="121" t="s">
        <v>70</v>
      </c>
      <c r="R152" s="121" t="s">
        <v>70</v>
      </c>
      <c r="S152" s="93">
        <f>N152-S150+S151</f>
        <v>10</v>
      </c>
      <c r="T152" s="122">
        <f t="shared" ref="T152" si="424">S152-T150+T151</f>
        <v>12</v>
      </c>
      <c r="U152" s="91">
        <f t="shared" ref="U152" si="425">T152-U150+U151</f>
        <v>12</v>
      </c>
      <c r="V152" s="91">
        <f t="shared" ref="V152" si="426">U152-V150+V151</f>
        <v>12</v>
      </c>
      <c r="W152" s="91">
        <f t="shared" ref="W152" si="427">V152-W150+W151</f>
        <v>10</v>
      </c>
      <c r="X152" s="91">
        <f t="shared" ref="X152" si="428">W152-X150+X151</f>
        <v>9</v>
      </c>
      <c r="Y152" s="91">
        <f t="shared" ref="Y152" si="429">X152-Y150+Y151</f>
        <v>9</v>
      </c>
      <c r="Z152" s="91">
        <f t="shared" ref="Z152" si="430">Y152-Z150+Z151</f>
        <v>12</v>
      </c>
      <c r="AA152" s="91">
        <f t="shared" ref="AA152" si="431">Z152-AA150+AA151</f>
        <v>13</v>
      </c>
      <c r="AB152" s="91">
        <f t="shared" ref="AB152" si="432">AA152-AB150+AB151</f>
        <v>11</v>
      </c>
      <c r="AC152" s="91">
        <f t="shared" ref="AC152" si="433">AB152-AC150+AC151</f>
        <v>8</v>
      </c>
      <c r="AD152" s="91">
        <f t="shared" ref="AD152" si="434">AC152-AD150+AD151</f>
        <v>5</v>
      </c>
      <c r="AE152" s="91">
        <f t="shared" ref="AE152" si="435">AD152-AE150+AE151</f>
        <v>3</v>
      </c>
      <c r="AF152" s="123">
        <f>AE152-AF150</f>
        <v>0</v>
      </c>
      <c r="AG152" s="24"/>
      <c r="AH152" s="167">
        <f>MAX(C152:AF152)</f>
        <v>13</v>
      </c>
      <c r="AI152" s="167">
        <f>SUM(C151:H151)</f>
        <v>0</v>
      </c>
      <c r="AJ152" s="41"/>
      <c r="AK152" s="41"/>
    </row>
    <row r="153" spans="1:37" ht="15.6" customHeight="1" x14ac:dyDescent="0.2">
      <c r="A153" s="174"/>
      <c r="B153" s="20" t="s">
        <v>9</v>
      </c>
      <c r="C153" s="138"/>
      <c r="D153" s="137"/>
      <c r="E153" s="137"/>
      <c r="F153" s="137"/>
      <c r="G153" s="137"/>
      <c r="H153" s="124" t="s">
        <v>70</v>
      </c>
      <c r="I153" s="137"/>
      <c r="J153" s="137"/>
      <c r="K153" s="137"/>
      <c r="L153" s="137"/>
      <c r="M153" s="125">
        <v>18.2</v>
      </c>
      <c r="N153" s="137"/>
      <c r="O153" s="137"/>
      <c r="P153" s="137"/>
      <c r="Q153" s="126" t="s">
        <v>70</v>
      </c>
      <c r="R153" s="137"/>
      <c r="S153" s="137"/>
      <c r="T153" s="127">
        <v>18.25</v>
      </c>
      <c r="U153" s="137"/>
      <c r="V153" s="137"/>
      <c r="W153" s="137"/>
      <c r="X153" s="137"/>
      <c r="Y153" s="137"/>
      <c r="Z153" s="128">
        <v>18.350000000000001</v>
      </c>
      <c r="AA153" s="137"/>
      <c r="AB153" s="137"/>
      <c r="AC153" s="137"/>
      <c r="AD153" s="137"/>
      <c r="AE153" s="137"/>
      <c r="AF153" s="139">
        <v>18.440000000000001</v>
      </c>
      <c r="AG153" s="25">
        <f>44-16</f>
        <v>28</v>
      </c>
      <c r="AH153" s="166"/>
      <c r="AI153" s="166"/>
      <c r="AJ153" s="41"/>
      <c r="AK153" s="41"/>
    </row>
    <row r="154" spans="1:37" ht="15.6" customHeight="1" x14ac:dyDescent="0.2">
      <c r="A154" s="175"/>
      <c r="B154" s="21" t="s">
        <v>10</v>
      </c>
      <c r="C154" s="159" t="s">
        <v>70</v>
      </c>
      <c r="D154" s="137"/>
      <c r="E154" s="137"/>
      <c r="F154" s="137"/>
      <c r="G154" s="137"/>
      <c r="H154" s="133" t="s">
        <v>70</v>
      </c>
      <c r="I154" s="142">
        <v>18.16</v>
      </c>
      <c r="J154" s="137"/>
      <c r="K154" s="137"/>
      <c r="L154" s="137"/>
      <c r="M154" s="134">
        <f>M153</f>
        <v>18.2</v>
      </c>
      <c r="N154" s="137"/>
      <c r="O154" s="137"/>
      <c r="P154" s="137"/>
      <c r="Q154" s="135" t="s">
        <v>70</v>
      </c>
      <c r="R154" s="137"/>
      <c r="S154" s="137"/>
      <c r="T154" s="136">
        <f>T153</f>
        <v>18.25</v>
      </c>
      <c r="U154" s="137"/>
      <c r="V154" s="137"/>
      <c r="W154" s="137"/>
      <c r="X154" s="137"/>
      <c r="Y154" s="137"/>
      <c r="Z154" s="132">
        <f>Z153</f>
        <v>18.350000000000001</v>
      </c>
      <c r="AA154" s="137"/>
      <c r="AB154" s="137"/>
      <c r="AC154" s="137"/>
      <c r="AD154" s="137"/>
      <c r="AE154" s="137"/>
      <c r="AF154" s="160"/>
      <c r="AG154" s="24"/>
      <c r="AH154" s="168"/>
      <c r="AI154" s="168"/>
      <c r="AJ154" s="41"/>
      <c r="AK154" s="41"/>
    </row>
    <row r="155" spans="1:37" ht="15.6" customHeight="1" thickBot="1" x14ac:dyDescent="0.25">
      <c r="A155" s="146">
        <v>536</v>
      </c>
      <c r="B155" s="43" t="s">
        <v>11</v>
      </c>
      <c r="C155" s="176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8"/>
      <c r="AG155" s="44"/>
      <c r="AH155" s="169"/>
      <c r="AI155" s="169"/>
      <c r="AJ155" s="41"/>
      <c r="AK155" s="41"/>
    </row>
    <row r="156" spans="1:37" ht="15.6" customHeight="1" x14ac:dyDescent="0.2">
      <c r="A156" s="144"/>
      <c r="B156" s="18" t="s">
        <v>5</v>
      </c>
      <c r="C156" s="73"/>
      <c r="D156" s="80" t="s">
        <v>70</v>
      </c>
      <c r="E156" s="80" t="s">
        <v>70</v>
      </c>
      <c r="F156" s="80" t="s">
        <v>70</v>
      </c>
      <c r="G156" s="110" t="s">
        <v>70</v>
      </c>
      <c r="H156" s="78" t="s">
        <v>70</v>
      </c>
      <c r="I156" s="137"/>
      <c r="J156" s="76">
        <v>0</v>
      </c>
      <c r="K156" s="76">
        <v>0</v>
      </c>
      <c r="L156" s="76">
        <v>0</v>
      </c>
      <c r="M156" s="76">
        <v>0</v>
      </c>
      <c r="N156" s="76">
        <v>0</v>
      </c>
      <c r="O156" s="112" t="s">
        <v>70</v>
      </c>
      <c r="P156" s="112" t="s">
        <v>70</v>
      </c>
      <c r="Q156" s="112" t="s">
        <v>70</v>
      </c>
      <c r="R156" s="112" t="s">
        <v>70</v>
      </c>
      <c r="S156" s="76">
        <v>0</v>
      </c>
      <c r="T156" s="113">
        <v>0</v>
      </c>
      <c r="U156" s="74">
        <v>0</v>
      </c>
      <c r="V156" s="74">
        <v>0</v>
      </c>
      <c r="W156" s="74">
        <v>0</v>
      </c>
      <c r="X156" s="74">
        <v>0</v>
      </c>
      <c r="Y156" s="74">
        <v>0</v>
      </c>
      <c r="Z156" s="74">
        <v>2</v>
      </c>
      <c r="AA156" s="74">
        <v>0</v>
      </c>
      <c r="AB156" s="74">
        <v>0</v>
      </c>
      <c r="AC156" s="74">
        <v>4</v>
      </c>
      <c r="AD156" s="74">
        <v>12</v>
      </c>
      <c r="AE156" s="74">
        <v>1</v>
      </c>
      <c r="AF156" s="114">
        <v>0</v>
      </c>
      <c r="AG156" s="22" t="s">
        <v>6</v>
      </c>
      <c r="AH156" s="165"/>
      <c r="AI156" s="165"/>
      <c r="AJ156" s="41"/>
      <c r="AK156" s="41"/>
    </row>
    <row r="157" spans="1:37" ht="15.6" customHeight="1" x14ac:dyDescent="0.2">
      <c r="A157" s="145">
        <v>18.16</v>
      </c>
      <c r="B157" s="20" t="s">
        <v>7</v>
      </c>
      <c r="C157" s="115" t="s">
        <v>70</v>
      </c>
      <c r="D157" s="89" t="s">
        <v>70</v>
      </c>
      <c r="E157" s="89" t="s">
        <v>70</v>
      </c>
      <c r="F157" s="89" t="s">
        <v>70</v>
      </c>
      <c r="G157" s="116" t="s">
        <v>70</v>
      </c>
      <c r="H157" s="87" t="s">
        <v>70</v>
      </c>
      <c r="I157" s="117">
        <v>3</v>
      </c>
      <c r="J157" s="85">
        <v>0</v>
      </c>
      <c r="K157" s="85">
        <v>0</v>
      </c>
      <c r="L157" s="85">
        <v>1</v>
      </c>
      <c r="M157" s="85">
        <v>1</v>
      </c>
      <c r="N157" s="85">
        <v>0</v>
      </c>
      <c r="O157" s="118" t="s">
        <v>70</v>
      </c>
      <c r="P157" s="118" t="s">
        <v>70</v>
      </c>
      <c r="Q157" s="118" t="s">
        <v>70</v>
      </c>
      <c r="R157" s="118" t="s">
        <v>70</v>
      </c>
      <c r="S157" s="85">
        <v>0</v>
      </c>
      <c r="T157" s="119">
        <v>0</v>
      </c>
      <c r="U157" s="83">
        <v>2</v>
      </c>
      <c r="V157" s="83">
        <v>0</v>
      </c>
      <c r="W157" s="83">
        <v>0</v>
      </c>
      <c r="X157" s="83">
        <v>0</v>
      </c>
      <c r="Y157" s="83">
        <v>0</v>
      </c>
      <c r="Z157" s="83">
        <v>10</v>
      </c>
      <c r="AA157" s="83">
        <v>2</v>
      </c>
      <c r="AB157" s="83">
        <v>0</v>
      </c>
      <c r="AC157" s="83">
        <v>0</v>
      </c>
      <c r="AD157" s="83">
        <v>0</v>
      </c>
      <c r="AE157" s="83">
        <v>0</v>
      </c>
      <c r="AF157" s="90"/>
      <c r="AG157" s="23">
        <f>SUM(C157:AE157)</f>
        <v>19</v>
      </c>
      <c r="AH157" s="166"/>
      <c r="AI157" s="166"/>
      <c r="AJ157" s="41"/>
      <c r="AK157" s="41"/>
    </row>
    <row r="158" spans="1:37" ht="15.6" customHeight="1" x14ac:dyDescent="0.2">
      <c r="A158" s="173" t="s">
        <v>28</v>
      </c>
      <c r="B158" s="20" t="s">
        <v>8</v>
      </c>
      <c r="C158" s="115" t="s">
        <v>70</v>
      </c>
      <c r="D158" s="97" t="s">
        <v>70</v>
      </c>
      <c r="E158" s="97" t="s">
        <v>70</v>
      </c>
      <c r="F158" s="97" t="s">
        <v>70</v>
      </c>
      <c r="G158" s="120" t="s">
        <v>70</v>
      </c>
      <c r="H158" s="95" t="s">
        <v>70</v>
      </c>
      <c r="I158" s="94">
        <f>I157</f>
        <v>3</v>
      </c>
      <c r="J158" s="93">
        <f t="shared" ref="J158" si="436">I158-J156+J157</f>
        <v>3</v>
      </c>
      <c r="K158" s="93">
        <f t="shared" ref="K158" si="437">J158-K156+K157</f>
        <v>3</v>
      </c>
      <c r="L158" s="93">
        <f t="shared" ref="L158" si="438">K158-L156+L157</f>
        <v>4</v>
      </c>
      <c r="M158" s="93">
        <f t="shared" ref="M158" si="439">L158-M156+M157</f>
        <v>5</v>
      </c>
      <c r="N158" s="93">
        <f t="shared" ref="N158" si="440">M158-N156+N157</f>
        <v>5</v>
      </c>
      <c r="O158" s="121" t="s">
        <v>70</v>
      </c>
      <c r="P158" s="121" t="s">
        <v>70</v>
      </c>
      <c r="Q158" s="121" t="s">
        <v>70</v>
      </c>
      <c r="R158" s="121" t="s">
        <v>70</v>
      </c>
      <c r="S158" s="93">
        <f>N158-S156+S157</f>
        <v>5</v>
      </c>
      <c r="T158" s="122">
        <f t="shared" ref="T158" si="441">S158-T156+T157</f>
        <v>5</v>
      </c>
      <c r="U158" s="91">
        <f t="shared" ref="U158" si="442">T158-U156+U157</f>
        <v>7</v>
      </c>
      <c r="V158" s="91">
        <f t="shared" ref="V158" si="443">U158-V156+V157</f>
        <v>7</v>
      </c>
      <c r="W158" s="91">
        <f t="shared" ref="W158" si="444">V158-W156+W157</f>
        <v>7</v>
      </c>
      <c r="X158" s="91">
        <f t="shared" ref="X158" si="445">W158-X156+X157</f>
        <v>7</v>
      </c>
      <c r="Y158" s="91">
        <f t="shared" ref="Y158" si="446">X158-Y156+Y157</f>
        <v>7</v>
      </c>
      <c r="Z158" s="91">
        <f t="shared" ref="Z158" si="447">Y158-Z156+Z157</f>
        <v>15</v>
      </c>
      <c r="AA158" s="91">
        <f t="shared" ref="AA158" si="448">Z158-AA156+AA157</f>
        <v>17</v>
      </c>
      <c r="AB158" s="91">
        <f t="shared" ref="AB158" si="449">AA158-AB156+AB157</f>
        <v>17</v>
      </c>
      <c r="AC158" s="91">
        <f t="shared" ref="AC158" si="450">AB158-AC156+AC157</f>
        <v>13</v>
      </c>
      <c r="AD158" s="91">
        <f t="shared" ref="AD158" si="451">AC158-AD156+AD157</f>
        <v>1</v>
      </c>
      <c r="AE158" s="91">
        <f t="shared" ref="AE158" si="452">AD158-AE156+AE157</f>
        <v>0</v>
      </c>
      <c r="AF158" s="123">
        <f>AE158-AF156</f>
        <v>0</v>
      </c>
      <c r="AG158" s="24"/>
      <c r="AH158" s="167">
        <f>MAX(C158:AF158)</f>
        <v>17</v>
      </c>
      <c r="AI158" s="167">
        <f>SUM(C157:H157)</f>
        <v>0</v>
      </c>
      <c r="AJ158" s="41"/>
      <c r="AK158" s="41"/>
    </row>
    <row r="159" spans="1:37" ht="15.6" customHeight="1" x14ac:dyDescent="0.2">
      <c r="A159" s="174"/>
      <c r="B159" s="20" t="s">
        <v>9</v>
      </c>
      <c r="C159" s="138"/>
      <c r="D159" s="137"/>
      <c r="E159" s="137"/>
      <c r="F159" s="137"/>
      <c r="G159" s="137"/>
      <c r="H159" s="124" t="s">
        <v>70</v>
      </c>
      <c r="I159" s="137"/>
      <c r="J159" s="137"/>
      <c r="K159" s="137"/>
      <c r="L159" s="137"/>
      <c r="M159" s="125">
        <v>18.21</v>
      </c>
      <c r="N159" s="137"/>
      <c r="O159" s="137"/>
      <c r="P159" s="137"/>
      <c r="Q159" s="126" t="s">
        <v>70</v>
      </c>
      <c r="R159" s="137"/>
      <c r="S159" s="137"/>
      <c r="T159" s="127">
        <v>18.27</v>
      </c>
      <c r="U159" s="137"/>
      <c r="V159" s="137"/>
      <c r="W159" s="137"/>
      <c r="X159" s="137"/>
      <c r="Y159" s="137"/>
      <c r="Z159" s="128">
        <v>18.39</v>
      </c>
      <c r="AA159" s="137"/>
      <c r="AB159" s="137"/>
      <c r="AC159" s="137"/>
      <c r="AD159" s="137"/>
      <c r="AE159" s="137"/>
      <c r="AF159" s="139">
        <v>18.5</v>
      </c>
      <c r="AG159" s="25">
        <f>50-16</f>
        <v>34</v>
      </c>
      <c r="AH159" s="166"/>
      <c r="AI159" s="166"/>
      <c r="AJ159" s="41"/>
      <c r="AK159" s="41"/>
    </row>
    <row r="160" spans="1:37" ht="15.6" customHeight="1" x14ac:dyDescent="0.2">
      <c r="A160" s="175"/>
      <c r="B160" s="21" t="s">
        <v>10</v>
      </c>
      <c r="C160" s="140" t="s">
        <v>70</v>
      </c>
      <c r="D160" s="141"/>
      <c r="E160" s="141"/>
      <c r="F160" s="141"/>
      <c r="G160" s="141"/>
      <c r="H160" s="102" t="s">
        <v>70</v>
      </c>
      <c r="I160" s="142">
        <v>18.16</v>
      </c>
      <c r="J160" s="141"/>
      <c r="K160" s="141"/>
      <c r="L160" s="141"/>
      <c r="M160" s="129">
        <f>M159</f>
        <v>18.21</v>
      </c>
      <c r="N160" s="137"/>
      <c r="O160" s="137"/>
      <c r="P160" s="137"/>
      <c r="Q160" s="130" t="s">
        <v>70</v>
      </c>
      <c r="R160" s="137"/>
      <c r="S160" s="141"/>
      <c r="T160" s="131">
        <f>T159</f>
        <v>18.27</v>
      </c>
      <c r="U160" s="141"/>
      <c r="V160" s="141"/>
      <c r="W160" s="141"/>
      <c r="X160" s="141"/>
      <c r="Y160" s="141"/>
      <c r="Z160" s="101">
        <v>18.399999999999999</v>
      </c>
      <c r="AA160" s="141"/>
      <c r="AB160" s="141"/>
      <c r="AC160" s="141"/>
      <c r="AD160" s="141"/>
      <c r="AE160" s="141"/>
      <c r="AF160" s="143"/>
      <c r="AG160" s="24"/>
      <c r="AH160" s="168"/>
      <c r="AI160" s="168"/>
      <c r="AJ160" s="41"/>
      <c r="AK160" s="41"/>
    </row>
    <row r="161" spans="1:37" ht="15.6" customHeight="1" thickBot="1" x14ac:dyDescent="0.25">
      <c r="A161" s="146">
        <v>512</v>
      </c>
      <c r="B161" s="43" t="s">
        <v>11</v>
      </c>
      <c r="C161" s="103"/>
      <c r="D161" s="104"/>
      <c r="E161" s="10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5"/>
      <c r="AG161" s="44"/>
      <c r="AH161" s="169"/>
      <c r="AI161" s="169"/>
      <c r="AJ161" s="41"/>
      <c r="AK161" s="41"/>
    </row>
    <row r="162" spans="1:37" ht="15.6" customHeight="1" x14ac:dyDescent="0.2">
      <c r="A162" s="144"/>
      <c r="B162" s="18" t="s">
        <v>5</v>
      </c>
      <c r="C162" s="73"/>
      <c r="D162" s="80">
        <v>0</v>
      </c>
      <c r="E162" s="80">
        <v>0</v>
      </c>
      <c r="F162" s="80">
        <v>0</v>
      </c>
      <c r="G162" s="110">
        <v>0</v>
      </c>
      <c r="H162" s="78">
        <v>0</v>
      </c>
      <c r="I162" s="137"/>
      <c r="J162" s="76">
        <v>2</v>
      </c>
      <c r="K162" s="76">
        <v>0</v>
      </c>
      <c r="L162" s="76">
        <v>0</v>
      </c>
      <c r="M162" s="76">
        <v>0</v>
      </c>
      <c r="N162" s="76">
        <v>0</v>
      </c>
      <c r="O162" s="112" t="s">
        <v>70</v>
      </c>
      <c r="P162" s="112" t="s">
        <v>70</v>
      </c>
      <c r="Q162" s="112" t="s">
        <v>70</v>
      </c>
      <c r="R162" s="112" t="s">
        <v>70</v>
      </c>
      <c r="S162" s="76">
        <v>0</v>
      </c>
      <c r="T162" s="113">
        <v>0</v>
      </c>
      <c r="U162" s="74">
        <v>0</v>
      </c>
      <c r="V162" s="74">
        <v>1</v>
      </c>
      <c r="W162" s="74">
        <v>1</v>
      </c>
      <c r="X162" s="74">
        <v>1</v>
      </c>
      <c r="Y162" s="74">
        <v>2</v>
      </c>
      <c r="Z162" s="74">
        <v>1</v>
      </c>
      <c r="AA162" s="74">
        <v>0</v>
      </c>
      <c r="AB162" s="74">
        <v>2</v>
      </c>
      <c r="AC162" s="74">
        <v>1</v>
      </c>
      <c r="AD162" s="74">
        <v>0</v>
      </c>
      <c r="AE162" s="74">
        <v>0</v>
      </c>
      <c r="AF162" s="114">
        <v>2</v>
      </c>
      <c r="AG162" s="22" t="s">
        <v>6</v>
      </c>
      <c r="AH162" s="165"/>
      <c r="AI162" s="165"/>
      <c r="AJ162" s="41"/>
      <c r="AK162" s="41"/>
    </row>
    <row r="163" spans="1:37" ht="15.6" customHeight="1" x14ac:dyDescent="0.2">
      <c r="A163" s="145">
        <v>19.2</v>
      </c>
      <c r="B163" s="20" t="s">
        <v>7</v>
      </c>
      <c r="C163" s="115">
        <v>0</v>
      </c>
      <c r="D163" s="89">
        <v>1</v>
      </c>
      <c r="E163" s="89">
        <v>1</v>
      </c>
      <c r="F163" s="89">
        <v>3</v>
      </c>
      <c r="G163" s="116">
        <v>1</v>
      </c>
      <c r="H163" s="87">
        <v>0</v>
      </c>
      <c r="I163" s="117" t="s">
        <v>70</v>
      </c>
      <c r="J163" s="85">
        <v>1</v>
      </c>
      <c r="K163" s="85">
        <v>0</v>
      </c>
      <c r="L163" s="85">
        <v>0</v>
      </c>
      <c r="M163" s="85">
        <v>0</v>
      </c>
      <c r="N163" s="85">
        <v>2</v>
      </c>
      <c r="O163" s="118" t="s">
        <v>70</v>
      </c>
      <c r="P163" s="118" t="s">
        <v>70</v>
      </c>
      <c r="Q163" s="118" t="s">
        <v>70</v>
      </c>
      <c r="R163" s="118" t="s">
        <v>70</v>
      </c>
      <c r="S163" s="85">
        <v>0</v>
      </c>
      <c r="T163" s="119">
        <v>0</v>
      </c>
      <c r="U163" s="83">
        <v>0</v>
      </c>
      <c r="V163" s="83">
        <v>2</v>
      </c>
      <c r="W163" s="83">
        <v>0</v>
      </c>
      <c r="X163" s="83">
        <v>0</v>
      </c>
      <c r="Y163" s="83">
        <v>0</v>
      </c>
      <c r="Z163" s="83">
        <v>0</v>
      </c>
      <c r="AA163" s="83">
        <v>0</v>
      </c>
      <c r="AB163" s="83">
        <v>0</v>
      </c>
      <c r="AC163" s="83">
        <v>0</v>
      </c>
      <c r="AD163" s="83">
        <v>2</v>
      </c>
      <c r="AE163" s="83">
        <v>0</v>
      </c>
      <c r="AF163" s="90"/>
      <c r="AG163" s="23">
        <f>SUM(C163:AE163)</f>
        <v>13</v>
      </c>
      <c r="AH163" s="166"/>
      <c r="AI163" s="166"/>
      <c r="AJ163" s="41"/>
      <c r="AK163" s="41"/>
    </row>
    <row r="164" spans="1:37" ht="15.6" customHeight="1" x14ac:dyDescent="0.2">
      <c r="A164" s="173" t="s">
        <v>71</v>
      </c>
      <c r="B164" s="20" t="s">
        <v>8</v>
      </c>
      <c r="C164" s="115">
        <f>C163</f>
        <v>0</v>
      </c>
      <c r="D164" s="97">
        <f t="shared" ref="D164" si="453">C164-D162+D163</f>
        <v>1</v>
      </c>
      <c r="E164" s="97">
        <f>D164-E162+E163</f>
        <v>2</v>
      </c>
      <c r="F164" s="97">
        <f>E164-F162+F163</f>
        <v>5</v>
      </c>
      <c r="G164" s="120">
        <f t="shared" ref="G164" si="454">F164-G162+G163</f>
        <v>6</v>
      </c>
      <c r="H164" s="95">
        <f t="shared" ref="H164" si="455">G164-H162+H163</f>
        <v>6</v>
      </c>
      <c r="I164" s="94" t="s">
        <v>70</v>
      </c>
      <c r="J164" s="93">
        <f>H164-J162+J163</f>
        <v>5</v>
      </c>
      <c r="K164" s="93">
        <f t="shared" ref="K164" si="456">J164-K162+K163</f>
        <v>5</v>
      </c>
      <c r="L164" s="93">
        <f t="shared" ref="L164" si="457">K164-L162+L163</f>
        <v>5</v>
      </c>
      <c r="M164" s="93">
        <f t="shared" ref="M164" si="458">L164-M162+M163</f>
        <v>5</v>
      </c>
      <c r="N164" s="93">
        <f t="shared" ref="N164" si="459">M164-N162+N163</f>
        <v>7</v>
      </c>
      <c r="O164" s="121" t="s">
        <v>70</v>
      </c>
      <c r="P164" s="121" t="s">
        <v>70</v>
      </c>
      <c r="Q164" s="121" t="s">
        <v>70</v>
      </c>
      <c r="R164" s="121" t="s">
        <v>70</v>
      </c>
      <c r="S164" s="93">
        <f>N164-S162+S163</f>
        <v>7</v>
      </c>
      <c r="T164" s="122">
        <f t="shared" ref="T164" si="460">S164-T162+T163</f>
        <v>7</v>
      </c>
      <c r="U164" s="91">
        <f t="shared" ref="U164" si="461">T164-U162+U163</f>
        <v>7</v>
      </c>
      <c r="V164" s="91">
        <f t="shared" ref="V164" si="462">U164-V162+V163</f>
        <v>8</v>
      </c>
      <c r="W164" s="91">
        <f t="shared" ref="W164" si="463">V164-W162+W163</f>
        <v>7</v>
      </c>
      <c r="X164" s="91">
        <f t="shared" ref="X164" si="464">W164-X162+X163</f>
        <v>6</v>
      </c>
      <c r="Y164" s="91">
        <f t="shared" ref="Y164" si="465">X164-Y162+Y163</f>
        <v>4</v>
      </c>
      <c r="Z164" s="91">
        <f t="shared" ref="Z164" si="466">Y164-Z162+Z163</f>
        <v>3</v>
      </c>
      <c r="AA164" s="91">
        <f t="shared" ref="AA164" si="467">Z164-AA162+AA163</f>
        <v>3</v>
      </c>
      <c r="AB164" s="91">
        <f t="shared" ref="AB164" si="468">AA164-AB162+AB163</f>
        <v>1</v>
      </c>
      <c r="AC164" s="91">
        <f t="shared" ref="AC164" si="469">AB164-AC162+AC163</f>
        <v>0</v>
      </c>
      <c r="AD164" s="91">
        <f t="shared" ref="AD164" si="470">AC164-AD162+AD163</f>
        <v>2</v>
      </c>
      <c r="AE164" s="91">
        <f t="shared" ref="AE164" si="471">AD164-AE162+AE163</f>
        <v>2</v>
      </c>
      <c r="AF164" s="123">
        <f>AE164-AF162</f>
        <v>0</v>
      </c>
      <c r="AG164" s="24"/>
      <c r="AH164" s="167">
        <f>MAX(C164:AF164)</f>
        <v>8</v>
      </c>
      <c r="AI164" s="167">
        <f>SUM(C163:H163)</f>
        <v>6</v>
      </c>
      <c r="AJ164" s="41"/>
      <c r="AK164" s="41"/>
    </row>
    <row r="165" spans="1:37" ht="15.6" customHeight="1" x14ac:dyDescent="0.2">
      <c r="A165" s="174"/>
      <c r="B165" s="20" t="s">
        <v>9</v>
      </c>
      <c r="C165" s="138"/>
      <c r="D165" s="137"/>
      <c r="E165" s="137"/>
      <c r="F165" s="137"/>
      <c r="G165" s="137"/>
      <c r="H165" s="124">
        <v>19.28</v>
      </c>
      <c r="I165" s="137"/>
      <c r="J165" s="137"/>
      <c r="K165" s="137"/>
      <c r="L165" s="137"/>
      <c r="M165" s="125">
        <v>19.329999999999998</v>
      </c>
      <c r="N165" s="137"/>
      <c r="O165" s="137"/>
      <c r="P165" s="137"/>
      <c r="Q165" s="126" t="s">
        <v>70</v>
      </c>
      <c r="R165" s="137"/>
      <c r="S165" s="137"/>
      <c r="T165" s="127">
        <v>19.41</v>
      </c>
      <c r="U165" s="137"/>
      <c r="V165" s="137"/>
      <c r="W165" s="137"/>
      <c r="X165" s="137"/>
      <c r="Y165" s="137"/>
      <c r="Z165" s="128">
        <v>19.5</v>
      </c>
      <c r="AA165" s="137"/>
      <c r="AB165" s="137"/>
      <c r="AC165" s="137"/>
      <c r="AD165" s="137"/>
      <c r="AE165" s="137"/>
      <c r="AF165" s="139">
        <v>20.010000000000002</v>
      </c>
      <c r="AG165" s="25">
        <v>41</v>
      </c>
      <c r="AH165" s="166"/>
      <c r="AI165" s="166"/>
      <c r="AJ165" s="41"/>
      <c r="AK165" s="41"/>
    </row>
    <row r="166" spans="1:37" ht="15.6" customHeight="1" x14ac:dyDescent="0.2">
      <c r="A166" s="175"/>
      <c r="B166" s="21" t="s">
        <v>10</v>
      </c>
      <c r="C166" s="140">
        <v>19.2</v>
      </c>
      <c r="D166" s="141"/>
      <c r="E166" s="141"/>
      <c r="F166" s="141"/>
      <c r="G166" s="141"/>
      <c r="H166" s="102">
        <f>H165</f>
        <v>19.28</v>
      </c>
      <c r="I166" s="142" t="s">
        <v>70</v>
      </c>
      <c r="J166" s="141"/>
      <c r="K166" s="141"/>
      <c r="L166" s="141"/>
      <c r="M166" s="129">
        <v>19.34</v>
      </c>
      <c r="N166" s="137"/>
      <c r="O166" s="137"/>
      <c r="P166" s="137"/>
      <c r="Q166" s="130" t="s">
        <v>70</v>
      </c>
      <c r="R166" s="137"/>
      <c r="S166" s="141"/>
      <c r="T166" s="131">
        <f>T165</f>
        <v>19.41</v>
      </c>
      <c r="U166" s="141"/>
      <c r="V166" s="141"/>
      <c r="W166" s="141"/>
      <c r="X166" s="141"/>
      <c r="Y166" s="141"/>
      <c r="Z166" s="101">
        <f>Z165</f>
        <v>19.5</v>
      </c>
      <c r="AA166" s="141"/>
      <c r="AB166" s="141"/>
      <c r="AC166" s="141"/>
      <c r="AD166" s="141"/>
      <c r="AE166" s="141"/>
      <c r="AF166" s="143"/>
      <c r="AG166" s="24"/>
      <c r="AH166" s="168"/>
      <c r="AI166" s="168"/>
      <c r="AJ166" s="41"/>
      <c r="AK166" s="41"/>
    </row>
    <row r="167" spans="1:37" ht="15.6" customHeight="1" thickBot="1" x14ac:dyDescent="0.25">
      <c r="A167" s="146">
        <v>531</v>
      </c>
      <c r="B167" s="43" t="s">
        <v>11</v>
      </c>
      <c r="C167" s="103"/>
      <c r="D167" s="104"/>
      <c r="E167" s="10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  <c r="AA167" s="104"/>
      <c r="AB167" s="104"/>
      <c r="AC167" s="104"/>
      <c r="AD167" s="104"/>
      <c r="AE167" s="104"/>
      <c r="AF167" s="105"/>
      <c r="AG167" s="44"/>
      <c r="AH167" s="169"/>
      <c r="AI167" s="169"/>
      <c r="AJ167" s="41"/>
      <c r="AK167" s="41"/>
    </row>
    <row r="168" spans="1:37" ht="15.6" customHeight="1" x14ac:dyDescent="0.2">
      <c r="A168" s="144"/>
      <c r="B168" s="18" t="s">
        <v>5</v>
      </c>
      <c r="C168" s="73"/>
      <c r="D168" s="80" t="s">
        <v>70</v>
      </c>
      <c r="E168" s="80" t="s">
        <v>70</v>
      </c>
      <c r="F168" s="80" t="s">
        <v>70</v>
      </c>
      <c r="G168" s="110" t="s">
        <v>70</v>
      </c>
      <c r="H168" s="78" t="s">
        <v>70</v>
      </c>
      <c r="I168" s="137"/>
      <c r="J168" s="76">
        <v>0</v>
      </c>
      <c r="K168" s="76">
        <v>0</v>
      </c>
      <c r="L168" s="76">
        <v>0</v>
      </c>
      <c r="M168" s="76">
        <v>0</v>
      </c>
      <c r="N168" s="76">
        <v>1</v>
      </c>
      <c r="O168" s="112" t="s">
        <v>70</v>
      </c>
      <c r="P168" s="112" t="s">
        <v>70</v>
      </c>
      <c r="Q168" s="112" t="s">
        <v>70</v>
      </c>
      <c r="R168" s="112" t="s">
        <v>70</v>
      </c>
      <c r="S168" s="76">
        <v>0</v>
      </c>
      <c r="T168" s="113">
        <v>0</v>
      </c>
      <c r="U168" s="74">
        <v>0</v>
      </c>
      <c r="V168" s="74">
        <v>0</v>
      </c>
      <c r="W168" s="74">
        <v>0</v>
      </c>
      <c r="X168" s="74">
        <v>0</v>
      </c>
      <c r="Y168" s="74">
        <v>0</v>
      </c>
      <c r="Z168" s="74">
        <v>1</v>
      </c>
      <c r="AA168" s="74">
        <v>0</v>
      </c>
      <c r="AB168" s="74">
        <v>0</v>
      </c>
      <c r="AC168" s="74">
        <v>1</v>
      </c>
      <c r="AD168" s="74">
        <v>2</v>
      </c>
      <c r="AE168" s="74">
        <v>0</v>
      </c>
      <c r="AF168" s="114">
        <v>1</v>
      </c>
      <c r="AG168" s="22" t="s">
        <v>6</v>
      </c>
      <c r="AH168" s="165"/>
      <c r="AI168" s="165"/>
      <c r="AJ168" s="41"/>
      <c r="AK168" s="41"/>
    </row>
    <row r="169" spans="1:37" ht="15.6" customHeight="1" x14ac:dyDescent="0.2">
      <c r="A169" s="145">
        <v>19.399999999999999</v>
      </c>
      <c r="B169" s="20" t="s">
        <v>7</v>
      </c>
      <c r="C169" s="115" t="s">
        <v>70</v>
      </c>
      <c r="D169" s="89" t="s">
        <v>70</v>
      </c>
      <c r="E169" s="89" t="s">
        <v>70</v>
      </c>
      <c r="F169" s="89" t="s">
        <v>70</v>
      </c>
      <c r="G169" s="116" t="s">
        <v>70</v>
      </c>
      <c r="H169" s="87" t="s">
        <v>70</v>
      </c>
      <c r="I169" s="117">
        <v>1</v>
      </c>
      <c r="J169" s="85">
        <v>0</v>
      </c>
      <c r="K169" s="85">
        <v>0</v>
      </c>
      <c r="L169" s="85">
        <v>0</v>
      </c>
      <c r="M169" s="85">
        <v>0</v>
      </c>
      <c r="N169" s="85">
        <v>0</v>
      </c>
      <c r="O169" s="118" t="s">
        <v>70</v>
      </c>
      <c r="P169" s="118" t="s">
        <v>70</v>
      </c>
      <c r="Q169" s="118" t="s">
        <v>70</v>
      </c>
      <c r="R169" s="118" t="s">
        <v>70</v>
      </c>
      <c r="S169" s="85">
        <v>0</v>
      </c>
      <c r="T169" s="119">
        <v>0</v>
      </c>
      <c r="U169" s="83">
        <v>0</v>
      </c>
      <c r="V169" s="83">
        <v>1</v>
      </c>
      <c r="W169" s="83">
        <v>2</v>
      </c>
      <c r="X169" s="83">
        <v>0</v>
      </c>
      <c r="Y169" s="83">
        <v>0</v>
      </c>
      <c r="Z169" s="83">
        <v>2</v>
      </c>
      <c r="AA169" s="83">
        <v>0</v>
      </c>
      <c r="AB169" s="83">
        <v>0</v>
      </c>
      <c r="AC169" s="83">
        <v>0</v>
      </c>
      <c r="AD169" s="83">
        <v>0</v>
      </c>
      <c r="AE169" s="83">
        <v>0</v>
      </c>
      <c r="AF169" s="90"/>
      <c r="AG169" s="23">
        <f>SUM(C169:AE169)</f>
        <v>6</v>
      </c>
      <c r="AH169" s="166"/>
      <c r="AI169" s="166"/>
      <c r="AJ169" s="41"/>
      <c r="AK169" s="41"/>
    </row>
    <row r="170" spans="1:37" ht="15.6" customHeight="1" x14ac:dyDescent="0.2">
      <c r="A170" s="173" t="s">
        <v>28</v>
      </c>
      <c r="B170" s="20" t="s">
        <v>8</v>
      </c>
      <c r="C170" s="115" t="s">
        <v>70</v>
      </c>
      <c r="D170" s="97" t="s">
        <v>70</v>
      </c>
      <c r="E170" s="97" t="s">
        <v>70</v>
      </c>
      <c r="F170" s="97" t="s">
        <v>70</v>
      </c>
      <c r="G170" s="120" t="s">
        <v>70</v>
      </c>
      <c r="H170" s="95" t="s">
        <v>70</v>
      </c>
      <c r="I170" s="94">
        <f>I169</f>
        <v>1</v>
      </c>
      <c r="J170" s="93">
        <f t="shared" ref="J170" si="472">I170-J168+J169</f>
        <v>1</v>
      </c>
      <c r="K170" s="93">
        <f t="shared" ref="K170" si="473">J170-K168+K169</f>
        <v>1</v>
      </c>
      <c r="L170" s="93">
        <f t="shared" ref="L170" si="474">K170-L168+L169</f>
        <v>1</v>
      </c>
      <c r="M170" s="93">
        <f t="shared" ref="M170" si="475">L170-M168+M169</f>
        <v>1</v>
      </c>
      <c r="N170" s="93">
        <f t="shared" ref="N170" si="476">M170-N168+N169</f>
        <v>0</v>
      </c>
      <c r="O170" s="121" t="s">
        <v>70</v>
      </c>
      <c r="P170" s="121" t="s">
        <v>70</v>
      </c>
      <c r="Q170" s="121" t="s">
        <v>70</v>
      </c>
      <c r="R170" s="121" t="s">
        <v>70</v>
      </c>
      <c r="S170" s="93">
        <f>N170-S168+S169</f>
        <v>0</v>
      </c>
      <c r="T170" s="122">
        <f t="shared" ref="T170" si="477">S170-T168+T169</f>
        <v>0</v>
      </c>
      <c r="U170" s="91">
        <f t="shared" ref="U170" si="478">T170-U168+U169</f>
        <v>0</v>
      </c>
      <c r="V170" s="91">
        <f t="shared" ref="V170" si="479">U170-V168+V169</f>
        <v>1</v>
      </c>
      <c r="W170" s="91">
        <f t="shared" ref="W170" si="480">V170-W168+W169</f>
        <v>3</v>
      </c>
      <c r="X170" s="91">
        <f t="shared" ref="X170" si="481">W170-X168+X169</f>
        <v>3</v>
      </c>
      <c r="Y170" s="91">
        <f t="shared" ref="Y170" si="482">X170-Y168+Y169</f>
        <v>3</v>
      </c>
      <c r="Z170" s="91">
        <f t="shared" ref="Z170" si="483">Y170-Z168+Z169</f>
        <v>4</v>
      </c>
      <c r="AA170" s="91">
        <f t="shared" ref="AA170" si="484">Z170-AA168+AA169</f>
        <v>4</v>
      </c>
      <c r="AB170" s="91">
        <f t="shared" ref="AB170" si="485">AA170-AB168+AB169</f>
        <v>4</v>
      </c>
      <c r="AC170" s="91">
        <f t="shared" ref="AC170" si="486">AB170-AC168+AC169</f>
        <v>3</v>
      </c>
      <c r="AD170" s="91">
        <f t="shared" ref="AD170" si="487">AC170-AD168+AD169</f>
        <v>1</v>
      </c>
      <c r="AE170" s="91">
        <f t="shared" ref="AE170" si="488">AD170-AE168+AE169</f>
        <v>1</v>
      </c>
      <c r="AF170" s="123">
        <f>AE170-AF168</f>
        <v>0</v>
      </c>
      <c r="AG170" s="24"/>
      <c r="AH170" s="167">
        <f>MAX(C170:AF170)</f>
        <v>4</v>
      </c>
      <c r="AI170" s="167">
        <f>SUM(C169:H169)</f>
        <v>0</v>
      </c>
      <c r="AJ170" s="41"/>
      <c r="AK170" s="41"/>
    </row>
    <row r="171" spans="1:37" ht="15.6" customHeight="1" x14ac:dyDescent="0.2">
      <c r="A171" s="174"/>
      <c r="B171" s="20" t="s">
        <v>9</v>
      </c>
      <c r="C171" s="138"/>
      <c r="D171" s="137"/>
      <c r="E171" s="137"/>
      <c r="F171" s="137"/>
      <c r="G171" s="137"/>
      <c r="H171" s="124" t="s">
        <v>70</v>
      </c>
      <c r="I171" s="137"/>
      <c r="J171" s="137"/>
      <c r="K171" s="137"/>
      <c r="L171" s="137"/>
      <c r="M171" s="125">
        <v>19.46</v>
      </c>
      <c r="N171" s="137"/>
      <c r="O171" s="137"/>
      <c r="P171" s="137"/>
      <c r="Q171" s="126" t="s">
        <v>70</v>
      </c>
      <c r="R171" s="137"/>
      <c r="S171" s="137"/>
      <c r="T171" s="127">
        <v>19.510000000000002</v>
      </c>
      <c r="U171" s="137"/>
      <c r="V171" s="137"/>
      <c r="W171" s="137"/>
      <c r="X171" s="137"/>
      <c r="Y171" s="137"/>
      <c r="Z171" s="128">
        <v>20.02</v>
      </c>
      <c r="AA171" s="137"/>
      <c r="AB171" s="137"/>
      <c r="AC171" s="137"/>
      <c r="AD171" s="137"/>
      <c r="AE171" s="137"/>
      <c r="AF171" s="139">
        <v>20.14</v>
      </c>
      <c r="AG171" s="25">
        <v>34</v>
      </c>
      <c r="AH171" s="166"/>
      <c r="AI171" s="166"/>
      <c r="AJ171" s="41"/>
      <c r="AK171" s="41"/>
    </row>
    <row r="172" spans="1:37" ht="15.6" customHeight="1" x14ac:dyDescent="0.2">
      <c r="A172" s="175"/>
      <c r="B172" s="21" t="s">
        <v>10</v>
      </c>
      <c r="C172" s="140" t="s">
        <v>70</v>
      </c>
      <c r="D172" s="141"/>
      <c r="E172" s="141"/>
      <c r="F172" s="141"/>
      <c r="G172" s="141"/>
      <c r="H172" s="102" t="s">
        <v>70</v>
      </c>
      <c r="I172" s="142">
        <v>19.399999999999999</v>
      </c>
      <c r="J172" s="141"/>
      <c r="K172" s="141"/>
      <c r="L172" s="141"/>
      <c r="M172" s="129">
        <f>M171</f>
        <v>19.46</v>
      </c>
      <c r="N172" s="137"/>
      <c r="O172" s="137"/>
      <c r="P172" s="137"/>
      <c r="Q172" s="130" t="s">
        <v>70</v>
      </c>
      <c r="R172" s="137"/>
      <c r="S172" s="141"/>
      <c r="T172" s="131">
        <f>T171</f>
        <v>19.510000000000002</v>
      </c>
      <c r="U172" s="141"/>
      <c r="V172" s="141"/>
      <c r="W172" s="141"/>
      <c r="X172" s="141"/>
      <c r="Y172" s="141"/>
      <c r="Z172" s="101">
        <f>Z171</f>
        <v>20.02</v>
      </c>
      <c r="AA172" s="141"/>
      <c r="AB172" s="141"/>
      <c r="AC172" s="141"/>
      <c r="AD172" s="141"/>
      <c r="AE172" s="141"/>
      <c r="AF172" s="143"/>
      <c r="AG172" s="24"/>
      <c r="AH172" s="168"/>
      <c r="AI172" s="168"/>
      <c r="AJ172" s="41"/>
      <c r="AK172" s="41"/>
    </row>
    <row r="173" spans="1:37" ht="15.6" customHeight="1" thickBot="1" x14ac:dyDescent="0.25">
      <c r="A173" s="146">
        <v>518</v>
      </c>
      <c r="B173" s="43" t="s">
        <v>11</v>
      </c>
      <c r="C173" s="103"/>
      <c r="D173" s="104"/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  <c r="AA173" s="104"/>
      <c r="AB173" s="104"/>
      <c r="AC173" s="104"/>
      <c r="AD173" s="104"/>
      <c r="AE173" s="104"/>
      <c r="AF173" s="105"/>
      <c r="AG173" s="44"/>
      <c r="AH173" s="169"/>
      <c r="AI173" s="169"/>
      <c r="AJ173" s="41"/>
      <c r="AK173" s="41"/>
    </row>
    <row r="174" spans="1:37" ht="15.6" customHeight="1" x14ac:dyDescent="0.2">
      <c r="A174" s="144"/>
      <c r="B174" s="18" t="s">
        <v>5</v>
      </c>
      <c r="C174" s="73"/>
      <c r="D174" s="80" t="s">
        <v>70</v>
      </c>
      <c r="E174" s="80" t="s">
        <v>70</v>
      </c>
      <c r="F174" s="80" t="s">
        <v>70</v>
      </c>
      <c r="G174" s="110" t="s">
        <v>70</v>
      </c>
      <c r="H174" s="78" t="s">
        <v>70</v>
      </c>
      <c r="I174" s="137"/>
      <c r="J174" s="76">
        <v>0</v>
      </c>
      <c r="K174" s="76">
        <v>0</v>
      </c>
      <c r="L174" s="76">
        <v>0</v>
      </c>
      <c r="M174" s="76">
        <v>0</v>
      </c>
      <c r="N174" s="76">
        <v>0</v>
      </c>
      <c r="O174" s="112" t="s">
        <v>70</v>
      </c>
      <c r="P174" s="112" t="s">
        <v>70</v>
      </c>
      <c r="Q174" s="112" t="s">
        <v>70</v>
      </c>
      <c r="R174" s="112" t="s">
        <v>70</v>
      </c>
      <c r="S174" s="76">
        <v>0</v>
      </c>
      <c r="T174" s="113">
        <v>1</v>
      </c>
      <c r="U174" s="74">
        <v>3</v>
      </c>
      <c r="V174" s="74">
        <v>0</v>
      </c>
      <c r="W174" s="74">
        <v>0</v>
      </c>
      <c r="X174" s="74">
        <v>0</v>
      </c>
      <c r="Y174" s="74">
        <v>4</v>
      </c>
      <c r="Z174" s="74">
        <v>2</v>
      </c>
      <c r="AA174" s="74">
        <v>0</v>
      </c>
      <c r="AB174" s="74">
        <v>2</v>
      </c>
      <c r="AC174" s="74">
        <v>1</v>
      </c>
      <c r="AD174" s="74">
        <v>4</v>
      </c>
      <c r="AE174" s="74">
        <v>2</v>
      </c>
      <c r="AF174" s="114">
        <v>0</v>
      </c>
      <c r="AG174" s="22" t="s">
        <v>6</v>
      </c>
      <c r="AH174" s="165"/>
      <c r="AI174" s="165"/>
      <c r="AJ174" s="41"/>
      <c r="AK174" s="41"/>
    </row>
    <row r="175" spans="1:37" ht="15.6" customHeight="1" x14ac:dyDescent="0.2">
      <c r="A175" s="145">
        <v>20.56</v>
      </c>
      <c r="B175" s="20" t="s">
        <v>7</v>
      </c>
      <c r="C175" s="115" t="s">
        <v>70</v>
      </c>
      <c r="D175" s="89" t="s">
        <v>70</v>
      </c>
      <c r="E175" s="89" t="s">
        <v>70</v>
      </c>
      <c r="F175" s="89" t="s">
        <v>70</v>
      </c>
      <c r="G175" s="116" t="s">
        <v>70</v>
      </c>
      <c r="H175" s="87" t="s">
        <v>70</v>
      </c>
      <c r="I175" s="117">
        <v>3</v>
      </c>
      <c r="J175" s="85">
        <v>0</v>
      </c>
      <c r="K175" s="85">
        <v>1</v>
      </c>
      <c r="L175" s="85">
        <v>1</v>
      </c>
      <c r="M175" s="85">
        <v>3</v>
      </c>
      <c r="N175" s="85">
        <v>2</v>
      </c>
      <c r="O175" s="118" t="s">
        <v>70</v>
      </c>
      <c r="P175" s="118" t="s">
        <v>70</v>
      </c>
      <c r="Q175" s="118" t="s">
        <v>70</v>
      </c>
      <c r="R175" s="118" t="s">
        <v>70</v>
      </c>
      <c r="S175" s="85">
        <v>1</v>
      </c>
      <c r="T175" s="119">
        <v>0</v>
      </c>
      <c r="U175" s="83">
        <v>0</v>
      </c>
      <c r="V175" s="83">
        <v>2</v>
      </c>
      <c r="W175" s="83">
        <v>1</v>
      </c>
      <c r="X175" s="83">
        <v>0</v>
      </c>
      <c r="Y175" s="83">
        <v>1</v>
      </c>
      <c r="Z175" s="83">
        <v>4</v>
      </c>
      <c r="AA175" s="83">
        <v>0</v>
      </c>
      <c r="AB175" s="83">
        <v>0</v>
      </c>
      <c r="AC175" s="83">
        <v>0</v>
      </c>
      <c r="AD175" s="83">
        <v>0</v>
      </c>
      <c r="AE175" s="83">
        <v>0</v>
      </c>
      <c r="AF175" s="90"/>
      <c r="AG175" s="23">
        <f>SUM(C175:AE175)</f>
        <v>19</v>
      </c>
      <c r="AH175" s="166"/>
      <c r="AI175" s="166"/>
      <c r="AJ175" s="41"/>
      <c r="AK175" s="41"/>
    </row>
    <row r="176" spans="1:37" ht="15.6" customHeight="1" x14ac:dyDescent="0.2">
      <c r="A176" s="173" t="s">
        <v>28</v>
      </c>
      <c r="B176" s="20" t="s">
        <v>8</v>
      </c>
      <c r="C176" s="115" t="s">
        <v>70</v>
      </c>
      <c r="D176" s="97" t="s">
        <v>70</v>
      </c>
      <c r="E176" s="97" t="s">
        <v>70</v>
      </c>
      <c r="F176" s="97" t="s">
        <v>70</v>
      </c>
      <c r="G176" s="120" t="s">
        <v>70</v>
      </c>
      <c r="H176" s="95" t="s">
        <v>70</v>
      </c>
      <c r="I176" s="94">
        <f>I175</f>
        <v>3</v>
      </c>
      <c r="J176" s="93">
        <f t="shared" ref="J176" si="489">I176-J174+J175</f>
        <v>3</v>
      </c>
      <c r="K176" s="93">
        <f t="shared" ref="K176" si="490">J176-K174+K175</f>
        <v>4</v>
      </c>
      <c r="L176" s="93">
        <f t="shared" ref="L176" si="491">K176-L174+L175</f>
        <v>5</v>
      </c>
      <c r="M176" s="93">
        <f t="shared" ref="M176" si="492">L176-M174+M175</f>
        <v>8</v>
      </c>
      <c r="N176" s="93">
        <f t="shared" ref="N176" si="493">M176-N174+N175</f>
        <v>10</v>
      </c>
      <c r="O176" s="121" t="s">
        <v>70</v>
      </c>
      <c r="P176" s="121" t="s">
        <v>70</v>
      </c>
      <c r="Q176" s="121" t="s">
        <v>70</v>
      </c>
      <c r="R176" s="121" t="s">
        <v>70</v>
      </c>
      <c r="S176" s="93">
        <f>N176-S174+S175</f>
        <v>11</v>
      </c>
      <c r="T176" s="122">
        <f t="shared" ref="T176" si="494">S176-T174+T175</f>
        <v>10</v>
      </c>
      <c r="U176" s="91">
        <f t="shared" ref="U176" si="495">T176-U174+U175</f>
        <v>7</v>
      </c>
      <c r="V176" s="91">
        <f t="shared" ref="V176" si="496">U176-V174+V175</f>
        <v>9</v>
      </c>
      <c r="W176" s="91">
        <f t="shared" ref="W176" si="497">V176-W174+W175</f>
        <v>10</v>
      </c>
      <c r="X176" s="91">
        <f t="shared" ref="X176" si="498">W176-X174+X175</f>
        <v>10</v>
      </c>
      <c r="Y176" s="91">
        <f t="shared" ref="Y176" si="499">X176-Y174+Y175</f>
        <v>7</v>
      </c>
      <c r="Z176" s="91">
        <f t="shared" ref="Z176" si="500">Y176-Z174+Z175</f>
        <v>9</v>
      </c>
      <c r="AA176" s="91">
        <f t="shared" ref="AA176" si="501">Z176-AA174+AA175</f>
        <v>9</v>
      </c>
      <c r="AB176" s="91">
        <f t="shared" ref="AB176" si="502">AA176-AB174+AB175</f>
        <v>7</v>
      </c>
      <c r="AC176" s="91">
        <f t="shared" ref="AC176" si="503">AB176-AC174+AC175</f>
        <v>6</v>
      </c>
      <c r="AD176" s="91">
        <f t="shared" ref="AD176" si="504">AC176-AD174+AD175</f>
        <v>2</v>
      </c>
      <c r="AE176" s="91">
        <f t="shared" ref="AE176" si="505">AD176-AE174+AE175</f>
        <v>0</v>
      </c>
      <c r="AF176" s="123">
        <f>AE176-AF174</f>
        <v>0</v>
      </c>
      <c r="AG176" s="24"/>
      <c r="AH176" s="167">
        <f>MAX(C176:AF176)</f>
        <v>11</v>
      </c>
      <c r="AI176" s="167">
        <f>SUM(C175:H175)</f>
        <v>0</v>
      </c>
      <c r="AJ176" s="41"/>
      <c r="AK176" s="41"/>
    </row>
    <row r="177" spans="1:37" ht="15.6" customHeight="1" x14ac:dyDescent="0.2">
      <c r="A177" s="174"/>
      <c r="B177" s="20" t="s">
        <v>9</v>
      </c>
      <c r="C177" s="138"/>
      <c r="D177" s="137"/>
      <c r="E177" s="137"/>
      <c r="F177" s="137"/>
      <c r="G177" s="137"/>
      <c r="H177" s="124" t="s">
        <v>70</v>
      </c>
      <c r="I177" s="137"/>
      <c r="J177" s="137"/>
      <c r="K177" s="137"/>
      <c r="L177" s="137"/>
      <c r="M177" s="125">
        <v>21.03</v>
      </c>
      <c r="N177" s="137"/>
      <c r="O177" s="137"/>
      <c r="P177" s="137"/>
      <c r="Q177" s="126" t="s">
        <v>70</v>
      </c>
      <c r="R177" s="137"/>
      <c r="S177" s="137"/>
      <c r="T177" s="127">
        <v>21.09</v>
      </c>
      <c r="U177" s="137"/>
      <c r="V177" s="137"/>
      <c r="W177" s="137"/>
      <c r="X177" s="137"/>
      <c r="Y177" s="137"/>
      <c r="Z177" s="128">
        <v>21.2</v>
      </c>
      <c r="AA177" s="137"/>
      <c r="AB177" s="137"/>
      <c r="AC177" s="137"/>
      <c r="AD177" s="137"/>
      <c r="AE177" s="137"/>
      <c r="AF177" s="139">
        <v>21.3</v>
      </c>
      <c r="AG177" s="25">
        <v>35</v>
      </c>
      <c r="AH177" s="166"/>
      <c r="AI177" s="166"/>
      <c r="AJ177" s="41"/>
      <c r="AK177" s="41"/>
    </row>
    <row r="178" spans="1:37" ht="15.6" customHeight="1" x14ac:dyDescent="0.2">
      <c r="A178" s="175"/>
      <c r="B178" s="21" t="s">
        <v>10</v>
      </c>
      <c r="C178" s="140" t="s">
        <v>70</v>
      </c>
      <c r="D178" s="141"/>
      <c r="E178" s="141"/>
      <c r="F178" s="141"/>
      <c r="G178" s="141"/>
      <c r="H178" s="102" t="s">
        <v>70</v>
      </c>
      <c r="I178" s="142">
        <v>20.55</v>
      </c>
      <c r="J178" s="141"/>
      <c r="K178" s="141"/>
      <c r="L178" s="141"/>
      <c r="M178" s="129">
        <f>M177</f>
        <v>21.03</v>
      </c>
      <c r="N178" s="137"/>
      <c r="O178" s="137"/>
      <c r="P178" s="137"/>
      <c r="Q178" s="130" t="s">
        <v>70</v>
      </c>
      <c r="R178" s="137"/>
      <c r="S178" s="141"/>
      <c r="T178" s="131">
        <f>T177</f>
        <v>21.09</v>
      </c>
      <c r="U178" s="141"/>
      <c r="V178" s="141"/>
      <c r="W178" s="141"/>
      <c r="X178" s="141"/>
      <c r="Y178" s="141"/>
      <c r="Z178" s="101">
        <f>Z177</f>
        <v>21.2</v>
      </c>
      <c r="AA178" s="141"/>
      <c r="AB178" s="141"/>
      <c r="AC178" s="141"/>
      <c r="AD178" s="141"/>
      <c r="AE178" s="141"/>
      <c r="AF178" s="143"/>
      <c r="AG178" s="24"/>
      <c r="AH178" s="168"/>
      <c r="AI178" s="168"/>
      <c r="AJ178" s="41"/>
      <c r="AK178" s="41"/>
    </row>
    <row r="179" spans="1:37" ht="15.6" customHeight="1" thickBot="1" x14ac:dyDescent="0.25">
      <c r="A179" s="146">
        <v>523</v>
      </c>
      <c r="B179" s="43" t="s">
        <v>11</v>
      </c>
      <c r="C179" s="103"/>
      <c r="D179" s="104"/>
      <c r="E179" s="10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  <c r="AA179" s="104"/>
      <c r="AB179" s="104"/>
      <c r="AC179" s="104"/>
      <c r="AD179" s="104"/>
      <c r="AE179" s="104"/>
      <c r="AF179" s="105"/>
      <c r="AG179" s="44"/>
      <c r="AH179" s="169"/>
      <c r="AI179" s="169"/>
      <c r="AJ179" s="41"/>
      <c r="AK179" s="41"/>
    </row>
    <row r="180" spans="1:37" ht="15.6" customHeight="1" x14ac:dyDescent="0.2">
      <c r="A180" s="144"/>
      <c r="B180" s="18" t="s">
        <v>5</v>
      </c>
      <c r="C180" s="73"/>
      <c r="D180" s="80">
        <v>0</v>
      </c>
      <c r="E180" s="80">
        <v>0</v>
      </c>
      <c r="F180" s="80">
        <v>0</v>
      </c>
      <c r="G180" s="110">
        <v>0</v>
      </c>
      <c r="H180" s="78">
        <v>0</v>
      </c>
      <c r="I180" s="137"/>
      <c r="J180" s="76">
        <v>0</v>
      </c>
      <c r="K180" s="76">
        <v>0</v>
      </c>
      <c r="L180" s="76">
        <v>0</v>
      </c>
      <c r="M180" s="76">
        <v>0</v>
      </c>
      <c r="N180" s="76">
        <v>0</v>
      </c>
      <c r="O180" s="112" t="s">
        <v>70</v>
      </c>
      <c r="P180" s="112" t="s">
        <v>70</v>
      </c>
      <c r="Q180" s="112" t="s">
        <v>70</v>
      </c>
      <c r="R180" s="112" t="s">
        <v>70</v>
      </c>
      <c r="S180" s="76">
        <v>0</v>
      </c>
      <c r="T180" s="113">
        <v>1</v>
      </c>
      <c r="U180" s="74">
        <v>0</v>
      </c>
      <c r="V180" s="74">
        <v>0</v>
      </c>
      <c r="W180" s="74">
        <v>0</v>
      </c>
      <c r="X180" s="74">
        <v>1</v>
      </c>
      <c r="Y180" s="74">
        <v>0</v>
      </c>
      <c r="Z180" s="74">
        <v>1</v>
      </c>
      <c r="AA180" s="74">
        <v>0</v>
      </c>
      <c r="AB180" s="74">
        <v>0</v>
      </c>
      <c r="AC180" s="74">
        <v>0</v>
      </c>
      <c r="AD180" s="74">
        <v>0</v>
      </c>
      <c r="AE180" s="74">
        <v>2</v>
      </c>
      <c r="AF180" s="114">
        <v>0</v>
      </c>
      <c r="AG180" s="22" t="s">
        <v>6</v>
      </c>
      <c r="AH180" s="165"/>
      <c r="AI180" s="165"/>
      <c r="AJ180" s="41"/>
      <c r="AK180" s="41"/>
    </row>
    <row r="181" spans="1:37" ht="15.6" customHeight="1" x14ac:dyDescent="0.2">
      <c r="A181" s="145">
        <v>20.57</v>
      </c>
      <c r="B181" s="20" t="s">
        <v>7</v>
      </c>
      <c r="C181" s="115">
        <v>0</v>
      </c>
      <c r="D181" s="89">
        <v>0</v>
      </c>
      <c r="E181" s="89">
        <v>0</v>
      </c>
      <c r="F181" s="89">
        <v>0</v>
      </c>
      <c r="G181" s="116">
        <v>1</v>
      </c>
      <c r="H181" s="87">
        <v>1</v>
      </c>
      <c r="I181" s="117" t="s">
        <v>70</v>
      </c>
      <c r="J181" s="85">
        <v>0</v>
      </c>
      <c r="K181" s="85">
        <v>0</v>
      </c>
      <c r="L181" s="85">
        <v>0</v>
      </c>
      <c r="M181" s="85">
        <v>0</v>
      </c>
      <c r="N181" s="85">
        <v>1</v>
      </c>
      <c r="O181" s="118" t="s">
        <v>70</v>
      </c>
      <c r="P181" s="118" t="s">
        <v>70</v>
      </c>
      <c r="Q181" s="118" t="s">
        <v>70</v>
      </c>
      <c r="R181" s="118" t="s">
        <v>70</v>
      </c>
      <c r="S181" s="85">
        <v>0</v>
      </c>
      <c r="T181" s="119">
        <v>0</v>
      </c>
      <c r="U181" s="83">
        <v>1</v>
      </c>
      <c r="V181" s="83">
        <v>0</v>
      </c>
      <c r="W181" s="83">
        <v>1</v>
      </c>
      <c r="X181" s="83">
        <v>0</v>
      </c>
      <c r="Y181" s="83">
        <v>0</v>
      </c>
      <c r="Z181" s="83">
        <v>0</v>
      </c>
      <c r="AA181" s="83">
        <v>0</v>
      </c>
      <c r="AB181" s="83">
        <v>0</v>
      </c>
      <c r="AC181" s="83">
        <v>0</v>
      </c>
      <c r="AD181" s="83">
        <v>0</v>
      </c>
      <c r="AE181" s="83">
        <v>0</v>
      </c>
      <c r="AF181" s="90"/>
      <c r="AG181" s="23">
        <f>SUM(C181:AE181)</f>
        <v>5</v>
      </c>
      <c r="AH181" s="166"/>
      <c r="AI181" s="166"/>
      <c r="AJ181" s="41"/>
      <c r="AK181" s="41"/>
    </row>
    <row r="182" spans="1:37" ht="15.6" customHeight="1" x14ac:dyDescent="0.2">
      <c r="A182" s="173" t="s">
        <v>71</v>
      </c>
      <c r="B182" s="20" t="s">
        <v>8</v>
      </c>
      <c r="C182" s="115">
        <f>C181</f>
        <v>0</v>
      </c>
      <c r="D182" s="97">
        <f t="shared" ref="D182" si="506">C182-D180+D181</f>
        <v>0</v>
      </c>
      <c r="E182" s="97">
        <f>D182-E180+E181</f>
        <v>0</v>
      </c>
      <c r="F182" s="97">
        <f>E182-F180+F181</f>
        <v>0</v>
      </c>
      <c r="G182" s="120">
        <f t="shared" ref="G182" si="507">F182-G180+G181</f>
        <v>1</v>
      </c>
      <c r="H182" s="95">
        <f t="shared" ref="H182" si="508">G182-H180+H181</f>
        <v>2</v>
      </c>
      <c r="I182" s="94" t="s">
        <v>70</v>
      </c>
      <c r="J182" s="93">
        <f>H182-J180+J181</f>
        <v>2</v>
      </c>
      <c r="K182" s="93">
        <f t="shared" ref="K182" si="509">J182-K180+K181</f>
        <v>2</v>
      </c>
      <c r="L182" s="93">
        <f t="shared" ref="L182" si="510">K182-L180+L181</f>
        <v>2</v>
      </c>
      <c r="M182" s="93">
        <f t="shared" ref="M182" si="511">L182-M180+M181</f>
        <v>2</v>
      </c>
      <c r="N182" s="93">
        <f t="shared" ref="N182" si="512">M182-N180+N181</f>
        <v>3</v>
      </c>
      <c r="O182" s="121" t="s">
        <v>70</v>
      </c>
      <c r="P182" s="121" t="s">
        <v>70</v>
      </c>
      <c r="Q182" s="121" t="s">
        <v>70</v>
      </c>
      <c r="R182" s="121" t="s">
        <v>70</v>
      </c>
      <c r="S182" s="93">
        <f>N182-S180+S181</f>
        <v>3</v>
      </c>
      <c r="T182" s="122">
        <f t="shared" ref="T182" si="513">S182-T180+T181</f>
        <v>2</v>
      </c>
      <c r="U182" s="91">
        <f t="shared" ref="U182" si="514">T182-U180+U181</f>
        <v>3</v>
      </c>
      <c r="V182" s="91">
        <f t="shared" ref="V182" si="515">U182-V180+V181</f>
        <v>3</v>
      </c>
      <c r="W182" s="91">
        <f t="shared" ref="W182" si="516">V182-W180+W181</f>
        <v>4</v>
      </c>
      <c r="X182" s="91">
        <f t="shared" ref="X182" si="517">W182-X180+X181</f>
        <v>3</v>
      </c>
      <c r="Y182" s="91">
        <f t="shared" ref="Y182" si="518">X182-Y180+Y181</f>
        <v>3</v>
      </c>
      <c r="Z182" s="91">
        <f t="shared" ref="Z182" si="519">Y182-Z180+Z181</f>
        <v>2</v>
      </c>
      <c r="AA182" s="91">
        <f t="shared" ref="AA182" si="520">Z182-AA180+AA181</f>
        <v>2</v>
      </c>
      <c r="AB182" s="91">
        <f t="shared" ref="AB182" si="521">AA182-AB180+AB181</f>
        <v>2</v>
      </c>
      <c r="AC182" s="91">
        <f t="shared" ref="AC182" si="522">AB182-AC180+AC181</f>
        <v>2</v>
      </c>
      <c r="AD182" s="91">
        <f t="shared" ref="AD182" si="523">AC182-AD180+AD181</f>
        <v>2</v>
      </c>
      <c r="AE182" s="91">
        <f t="shared" ref="AE182" si="524">AD182-AE180+AE181</f>
        <v>0</v>
      </c>
      <c r="AF182" s="123">
        <f>AE182-AF180</f>
        <v>0</v>
      </c>
      <c r="AG182" s="24"/>
      <c r="AH182" s="167">
        <f>MAX(C182:AF182)</f>
        <v>4</v>
      </c>
      <c r="AI182" s="167">
        <f>SUM(C181:H181)</f>
        <v>2</v>
      </c>
      <c r="AJ182" s="41"/>
      <c r="AK182" s="41"/>
    </row>
    <row r="183" spans="1:37" ht="15.6" customHeight="1" x14ac:dyDescent="0.2">
      <c r="A183" s="174"/>
      <c r="B183" s="20" t="s">
        <v>9</v>
      </c>
      <c r="C183" s="138"/>
      <c r="D183" s="137"/>
      <c r="E183" s="137"/>
      <c r="F183" s="137"/>
      <c r="G183" s="137"/>
      <c r="H183" s="124">
        <v>21.05</v>
      </c>
      <c r="I183" s="137"/>
      <c r="J183" s="137"/>
      <c r="K183" s="137"/>
      <c r="L183" s="137"/>
      <c r="M183" s="125">
        <v>21.11</v>
      </c>
      <c r="N183" s="137"/>
      <c r="O183" s="137"/>
      <c r="P183" s="137"/>
      <c r="Q183" s="126" t="s">
        <v>70</v>
      </c>
      <c r="R183" s="137"/>
      <c r="S183" s="137"/>
      <c r="T183" s="127">
        <v>21.17</v>
      </c>
      <c r="U183" s="137"/>
      <c r="V183" s="137"/>
      <c r="W183" s="137"/>
      <c r="X183" s="137"/>
      <c r="Y183" s="137"/>
      <c r="Z183" s="128">
        <v>21.29</v>
      </c>
      <c r="AA183" s="137"/>
      <c r="AB183" s="137"/>
      <c r="AC183" s="137"/>
      <c r="AD183" s="137"/>
      <c r="AE183" s="137"/>
      <c r="AF183" s="139">
        <v>21.4</v>
      </c>
      <c r="AG183" s="25">
        <v>43</v>
      </c>
      <c r="AH183" s="166"/>
      <c r="AI183" s="166"/>
      <c r="AJ183" s="41"/>
      <c r="AK183" s="41"/>
    </row>
    <row r="184" spans="1:37" ht="15.6" customHeight="1" x14ac:dyDescent="0.2">
      <c r="A184" s="175"/>
      <c r="B184" s="21" t="s">
        <v>10</v>
      </c>
      <c r="C184" s="140">
        <v>20.57</v>
      </c>
      <c r="D184" s="141"/>
      <c r="E184" s="141"/>
      <c r="F184" s="141"/>
      <c r="G184" s="141"/>
      <c r="H184" s="102">
        <f>H183</f>
        <v>21.05</v>
      </c>
      <c r="I184" s="142" t="s">
        <v>70</v>
      </c>
      <c r="J184" s="141"/>
      <c r="K184" s="141"/>
      <c r="L184" s="141"/>
      <c r="M184" s="129">
        <f>M183</f>
        <v>21.11</v>
      </c>
      <c r="N184" s="137"/>
      <c r="O184" s="137"/>
      <c r="P184" s="137"/>
      <c r="Q184" s="130" t="s">
        <v>70</v>
      </c>
      <c r="R184" s="137"/>
      <c r="S184" s="141"/>
      <c r="T184" s="131">
        <v>21.18</v>
      </c>
      <c r="U184" s="141"/>
      <c r="V184" s="141"/>
      <c r="W184" s="141"/>
      <c r="X184" s="141"/>
      <c r="Y184" s="141"/>
      <c r="Z184" s="101">
        <f>Z183</f>
        <v>21.29</v>
      </c>
      <c r="AA184" s="141"/>
      <c r="AB184" s="141"/>
      <c r="AC184" s="141"/>
      <c r="AD184" s="141"/>
      <c r="AE184" s="141"/>
      <c r="AF184" s="143"/>
      <c r="AG184" s="24"/>
      <c r="AH184" s="168"/>
      <c r="AI184" s="168"/>
      <c r="AJ184" s="41"/>
      <c r="AK184" s="41"/>
    </row>
    <row r="185" spans="1:37" ht="15.6" customHeight="1" thickBot="1" x14ac:dyDescent="0.25">
      <c r="A185" s="146">
        <v>510</v>
      </c>
      <c r="B185" s="43" t="s">
        <v>11</v>
      </c>
      <c r="C185" s="103"/>
      <c r="D185" s="104"/>
      <c r="E185" s="10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  <c r="AA185" s="104"/>
      <c r="AB185" s="104"/>
      <c r="AC185" s="104"/>
      <c r="AD185" s="104"/>
      <c r="AE185" s="104"/>
      <c r="AF185" s="105"/>
      <c r="AG185" s="44"/>
      <c r="AH185" s="169"/>
      <c r="AI185" s="169"/>
      <c r="AJ185" s="41"/>
      <c r="AK185" s="41"/>
    </row>
    <row r="186" spans="1:37" ht="15.6" customHeight="1" x14ac:dyDescent="0.2">
      <c r="A186" s="144"/>
      <c r="B186" s="18" t="s">
        <v>5</v>
      </c>
      <c r="C186" s="73"/>
      <c r="D186" s="80" t="s">
        <v>70</v>
      </c>
      <c r="E186" s="80" t="s">
        <v>70</v>
      </c>
      <c r="F186" s="80" t="s">
        <v>70</v>
      </c>
      <c r="G186" s="110" t="s">
        <v>70</v>
      </c>
      <c r="H186" s="78" t="s">
        <v>70</v>
      </c>
      <c r="I186" s="137"/>
      <c r="J186" s="76">
        <v>0</v>
      </c>
      <c r="K186" s="76">
        <v>0</v>
      </c>
      <c r="L186" s="76">
        <v>0</v>
      </c>
      <c r="M186" s="76">
        <v>0</v>
      </c>
      <c r="N186" s="76">
        <v>0</v>
      </c>
      <c r="O186" s="112" t="s">
        <v>70</v>
      </c>
      <c r="P186" s="112" t="s">
        <v>70</v>
      </c>
      <c r="Q186" s="112" t="s">
        <v>70</v>
      </c>
      <c r="R186" s="112" t="s">
        <v>70</v>
      </c>
      <c r="S186" s="76">
        <v>0</v>
      </c>
      <c r="T186" s="113">
        <v>0</v>
      </c>
      <c r="U186" s="74">
        <v>0</v>
      </c>
      <c r="V186" s="74">
        <v>0</v>
      </c>
      <c r="W186" s="74">
        <v>2</v>
      </c>
      <c r="X186" s="74">
        <v>0</v>
      </c>
      <c r="Y186" s="74">
        <v>1</v>
      </c>
      <c r="Z186" s="74">
        <v>1</v>
      </c>
      <c r="AA186" s="74">
        <v>0</v>
      </c>
      <c r="AB186" s="74">
        <v>0</v>
      </c>
      <c r="AC186" s="74">
        <v>0</v>
      </c>
      <c r="AD186" s="74">
        <v>0</v>
      </c>
      <c r="AE186" s="74">
        <v>0</v>
      </c>
      <c r="AF186" s="114">
        <v>0</v>
      </c>
      <c r="AG186" s="22" t="s">
        <v>6</v>
      </c>
      <c r="AH186" s="165"/>
      <c r="AI186" s="165"/>
      <c r="AJ186" s="41"/>
      <c r="AK186" s="41"/>
    </row>
    <row r="187" spans="1:37" ht="15.6" customHeight="1" x14ac:dyDescent="0.2">
      <c r="A187" s="145">
        <v>22.42</v>
      </c>
      <c r="B187" s="20" t="s">
        <v>7</v>
      </c>
      <c r="C187" s="115" t="s">
        <v>70</v>
      </c>
      <c r="D187" s="89" t="s">
        <v>70</v>
      </c>
      <c r="E187" s="89" t="s">
        <v>70</v>
      </c>
      <c r="F187" s="89" t="s">
        <v>70</v>
      </c>
      <c r="G187" s="116" t="s">
        <v>70</v>
      </c>
      <c r="H187" s="87" t="s">
        <v>70</v>
      </c>
      <c r="I187" s="117">
        <v>0</v>
      </c>
      <c r="J187" s="85">
        <v>0</v>
      </c>
      <c r="K187" s="85">
        <v>0</v>
      </c>
      <c r="L187" s="85">
        <v>0</v>
      </c>
      <c r="M187" s="85">
        <v>0</v>
      </c>
      <c r="N187" s="85">
        <v>0</v>
      </c>
      <c r="O187" s="118" t="s">
        <v>70</v>
      </c>
      <c r="P187" s="118" t="s">
        <v>70</v>
      </c>
      <c r="Q187" s="118" t="s">
        <v>70</v>
      </c>
      <c r="R187" s="118" t="s">
        <v>70</v>
      </c>
      <c r="S187" s="85">
        <v>0</v>
      </c>
      <c r="T187" s="119">
        <v>0</v>
      </c>
      <c r="U187" s="83">
        <v>3</v>
      </c>
      <c r="V187" s="83">
        <v>1</v>
      </c>
      <c r="W187" s="83">
        <v>0</v>
      </c>
      <c r="X187" s="83">
        <v>0</v>
      </c>
      <c r="Y187" s="83">
        <v>0</v>
      </c>
      <c r="Z187" s="83">
        <v>0</v>
      </c>
      <c r="AA187" s="83">
        <v>0</v>
      </c>
      <c r="AB187" s="83">
        <v>0</v>
      </c>
      <c r="AC187" s="83">
        <v>0</v>
      </c>
      <c r="AD187" s="83">
        <v>0</v>
      </c>
      <c r="AE187" s="83">
        <v>0</v>
      </c>
      <c r="AF187" s="90"/>
      <c r="AG187" s="23">
        <f>SUM(C187:AE187)</f>
        <v>4</v>
      </c>
      <c r="AH187" s="166"/>
      <c r="AI187" s="166"/>
      <c r="AJ187" s="41"/>
      <c r="AK187" s="41"/>
    </row>
    <row r="188" spans="1:37" ht="15.6" customHeight="1" x14ac:dyDescent="0.2">
      <c r="A188" s="173" t="s">
        <v>28</v>
      </c>
      <c r="B188" s="20" t="s">
        <v>8</v>
      </c>
      <c r="C188" s="115" t="s">
        <v>70</v>
      </c>
      <c r="D188" s="97" t="s">
        <v>70</v>
      </c>
      <c r="E188" s="97" t="s">
        <v>70</v>
      </c>
      <c r="F188" s="97" t="s">
        <v>70</v>
      </c>
      <c r="G188" s="120" t="s">
        <v>70</v>
      </c>
      <c r="H188" s="95" t="s">
        <v>70</v>
      </c>
      <c r="I188" s="94">
        <f>I187</f>
        <v>0</v>
      </c>
      <c r="J188" s="93">
        <f t="shared" ref="J188" si="525">I188-J186+J187</f>
        <v>0</v>
      </c>
      <c r="K188" s="93">
        <f t="shared" ref="K188" si="526">J188-K186+K187</f>
        <v>0</v>
      </c>
      <c r="L188" s="93">
        <f t="shared" ref="L188" si="527">K188-L186+L187</f>
        <v>0</v>
      </c>
      <c r="M188" s="93">
        <f t="shared" ref="M188" si="528">L188-M186+M187</f>
        <v>0</v>
      </c>
      <c r="N188" s="93">
        <f t="shared" ref="N188" si="529">M188-N186+N187</f>
        <v>0</v>
      </c>
      <c r="O188" s="121" t="s">
        <v>70</v>
      </c>
      <c r="P188" s="121" t="s">
        <v>70</v>
      </c>
      <c r="Q188" s="121" t="s">
        <v>70</v>
      </c>
      <c r="R188" s="121" t="s">
        <v>70</v>
      </c>
      <c r="S188" s="93">
        <f>N188-S186+S187</f>
        <v>0</v>
      </c>
      <c r="T188" s="122">
        <f t="shared" ref="T188" si="530">S188-T186+T187</f>
        <v>0</v>
      </c>
      <c r="U188" s="91">
        <f t="shared" ref="U188" si="531">T188-U186+U187</f>
        <v>3</v>
      </c>
      <c r="V188" s="91">
        <f t="shared" ref="V188" si="532">U188-V186+V187</f>
        <v>4</v>
      </c>
      <c r="W188" s="91">
        <f t="shared" ref="W188" si="533">V188-W186+W187</f>
        <v>2</v>
      </c>
      <c r="X188" s="91">
        <f t="shared" ref="X188" si="534">W188-X186+X187</f>
        <v>2</v>
      </c>
      <c r="Y188" s="91">
        <f t="shared" ref="Y188" si="535">X188-Y186+Y187</f>
        <v>1</v>
      </c>
      <c r="Z188" s="91">
        <f t="shared" ref="Z188" si="536">Y188-Z186+Z187</f>
        <v>0</v>
      </c>
      <c r="AA188" s="91">
        <f t="shared" ref="AA188" si="537">Z188-AA186+AA187</f>
        <v>0</v>
      </c>
      <c r="AB188" s="91">
        <f t="shared" ref="AB188" si="538">AA188-AB186+AB187</f>
        <v>0</v>
      </c>
      <c r="AC188" s="91">
        <f t="shared" ref="AC188" si="539">AB188-AC186+AC187</f>
        <v>0</v>
      </c>
      <c r="AD188" s="91">
        <f t="shared" ref="AD188" si="540">AC188-AD186+AD187</f>
        <v>0</v>
      </c>
      <c r="AE188" s="91">
        <f t="shared" ref="AE188" si="541">AD188-AE186+AE187</f>
        <v>0</v>
      </c>
      <c r="AF188" s="123">
        <f>AE188-AF186</f>
        <v>0</v>
      </c>
      <c r="AG188" s="24"/>
      <c r="AH188" s="167">
        <f>MAX(C188:AF188)</f>
        <v>4</v>
      </c>
      <c r="AI188" s="167">
        <f>SUM(C187:H187)</f>
        <v>0</v>
      </c>
      <c r="AJ188" s="41"/>
      <c r="AK188" s="41"/>
    </row>
    <row r="189" spans="1:37" ht="15.6" customHeight="1" x14ac:dyDescent="0.2">
      <c r="A189" s="174"/>
      <c r="B189" s="20" t="s">
        <v>9</v>
      </c>
      <c r="C189" s="138"/>
      <c r="D189" s="137"/>
      <c r="E189" s="137"/>
      <c r="F189" s="137"/>
      <c r="G189" s="137"/>
      <c r="H189" s="124" t="s">
        <v>70</v>
      </c>
      <c r="I189" s="137"/>
      <c r="J189" s="137"/>
      <c r="K189" s="137"/>
      <c r="L189" s="137"/>
      <c r="M189" s="125">
        <v>22.48</v>
      </c>
      <c r="N189" s="137"/>
      <c r="O189" s="137"/>
      <c r="P189" s="137"/>
      <c r="Q189" s="126" t="s">
        <v>70</v>
      </c>
      <c r="R189" s="137"/>
      <c r="S189" s="137"/>
      <c r="T189" s="127">
        <v>22.56</v>
      </c>
      <c r="U189" s="137"/>
      <c r="V189" s="137"/>
      <c r="W189" s="137"/>
      <c r="X189" s="137"/>
      <c r="Y189" s="137"/>
      <c r="Z189" s="128">
        <v>23.05</v>
      </c>
      <c r="AA189" s="137"/>
      <c r="AB189" s="137"/>
      <c r="AC189" s="137"/>
      <c r="AD189" s="137"/>
      <c r="AE189" s="137"/>
      <c r="AF189" s="139">
        <v>23.16</v>
      </c>
      <c r="AG189" s="25">
        <f>16+18</f>
        <v>34</v>
      </c>
      <c r="AH189" s="166"/>
      <c r="AI189" s="166"/>
      <c r="AJ189" s="41"/>
      <c r="AK189" s="41"/>
    </row>
    <row r="190" spans="1:37" ht="15.6" customHeight="1" x14ac:dyDescent="0.2">
      <c r="A190" s="175"/>
      <c r="B190" s="21" t="s">
        <v>10</v>
      </c>
      <c r="C190" s="140" t="s">
        <v>70</v>
      </c>
      <c r="D190" s="141"/>
      <c r="E190" s="141"/>
      <c r="F190" s="141"/>
      <c r="G190" s="141"/>
      <c r="H190" s="102" t="s">
        <v>70</v>
      </c>
      <c r="I190" s="142">
        <v>22.42</v>
      </c>
      <c r="J190" s="141"/>
      <c r="K190" s="141"/>
      <c r="L190" s="141"/>
      <c r="M190" s="129">
        <v>22.49</v>
      </c>
      <c r="N190" s="137"/>
      <c r="O190" s="137"/>
      <c r="P190" s="137"/>
      <c r="Q190" s="130" t="s">
        <v>70</v>
      </c>
      <c r="R190" s="137"/>
      <c r="S190" s="141"/>
      <c r="T190" s="131">
        <f>T189</f>
        <v>22.56</v>
      </c>
      <c r="U190" s="141"/>
      <c r="V190" s="141"/>
      <c r="W190" s="141"/>
      <c r="X190" s="141"/>
      <c r="Y190" s="141"/>
      <c r="Z190" s="101">
        <f>Z189</f>
        <v>23.05</v>
      </c>
      <c r="AA190" s="141"/>
      <c r="AB190" s="141"/>
      <c r="AC190" s="141"/>
      <c r="AD190" s="141"/>
      <c r="AE190" s="141"/>
      <c r="AF190" s="143"/>
      <c r="AG190" s="24"/>
      <c r="AH190" s="168"/>
      <c r="AI190" s="168"/>
      <c r="AJ190" s="41"/>
      <c r="AK190" s="41"/>
    </row>
    <row r="191" spans="1:37" ht="15.6" customHeight="1" thickBot="1" x14ac:dyDescent="0.25">
      <c r="A191" s="146">
        <v>523</v>
      </c>
      <c r="B191" s="43" t="s">
        <v>11</v>
      </c>
      <c r="C191" s="103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  <c r="AA191" s="104"/>
      <c r="AB191" s="104"/>
      <c r="AC191" s="104"/>
      <c r="AD191" s="104"/>
      <c r="AE191" s="104"/>
      <c r="AF191" s="105"/>
      <c r="AG191" s="44"/>
      <c r="AH191" s="169"/>
      <c r="AI191" s="169"/>
      <c r="AJ191" s="41"/>
      <c r="AK191" s="41"/>
    </row>
    <row r="192" spans="1:37" ht="15.6" customHeight="1" x14ac:dyDescent="0.2">
      <c r="A192" s="144"/>
      <c r="B192" s="18" t="s">
        <v>5</v>
      </c>
      <c r="C192" s="73"/>
      <c r="D192" s="80" t="s">
        <v>70</v>
      </c>
      <c r="E192" s="80" t="s">
        <v>70</v>
      </c>
      <c r="F192" s="80" t="s">
        <v>70</v>
      </c>
      <c r="G192" s="110" t="s">
        <v>70</v>
      </c>
      <c r="H192" s="78" t="s">
        <v>70</v>
      </c>
      <c r="I192" s="137"/>
      <c r="J192" s="76">
        <v>0</v>
      </c>
      <c r="K192" s="76">
        <v>0</v>
      </c>
      <c r="L192" s="76">
        <v>0</v>
      </c>
      <c r="M192" s="76">
        <v>0</v>
      </c>
      <c r="N192" s="76">
        <v>0</v>
      </c>
      <c r="O192" s="112" t="s">
        <v>70</v>
      </c>
      <c r="P192" s="112" t="s">
        <v>70</v>
      </c>
      <c r="Q192" s="112" t="s">
        <v>70</v>
      </c>
      <c r="R192" s="112" t="s">
        <v>70</v>
      </c>
      <c r="S192" s="76">
        <v>0</v>
      </c>
      <c r="T192" s="113">
        <v>0</v>
      </c>
      <c r="U192" s="74">
        <v>0</v>
      </c>
      <c r="V192" s="74">
        <v>0</v>
      </c>
      <c r="W192" s="74">
        <v>0</v>
      </c>
      <c r="X192" s="74">
        <v>0</v>
      </c>
      <c r="Y192" s="74">
        <v>0</v>
      </c>
      <c r="Z192" s="74">
        <v>0</v>
      </c>
      <c r="AA192" s="74">
        <v>0</v>
      </c>
      <c r="AB192" s="74">
        <v>0</v>
      </c>
      <c r="AC192" s="74">
        <v>0</v>
      </c>
      <c r="AD192" s="74">
        <v>1</v>
      </c>
      <c r="AE192" s="74">
        <v>0</v>
      </c>
      <c r="AF192" s="114">
        <v>0</v>
      </c>
      <c r="AG192" s="22" t="s">
        <v>6</v>
      </c>
      <c r="AH192" s="165"/>
      <c r="AI192" s="165"/>
      <c r="AJ192" s="41"/>
      <c r="AK192" s="41"/>
    </row>
    <row r="193" spans="1:37" ht="15.6" customHeight="1" x14ac:dyDescent="0.2">
      <c r="A193" s="145">
        <v>23.11</v>
      </c>
      <c r="B193" s="20" t="s">
        <v>7</v>
      </c>
      <c r="C193" s="115" t="s">
        <v>70</v>
      </c>
      <c r="D193" s="89" t="s">
        <v>70</v>
      </c>
      <c r="E193" s="89" t="s">
        <v>70</v>
      </c>
      <c r="F193" s="89" t="s">
        <v>70</v>
      </c>
      <c r="G193" s="116" t="s">
        <v>70</v>
      </c>
      <c r="H193" s="87" t="s">
        <v>70</v>
      </c>
      <c r="I193" s="117">
        <v>0</v>
      </c>
      <c r="J193" s="85">
        <v>0</v>
      </c>
      <c r="K193" s="85">
        <v>0</v>
      </c>
      <c r="L193" s="85">
        <v>0</v>
      </c>
      <c r="M193" s="85">
        <v>0</v>
      </c>
      <c r="N193" s="85">
        <v>0</v>
      </c>
      <c r="O193" s="118" t="s">
        <v>70</v>
      </c>
      <c r="P193" s="118" t="s">
        <v>70</v>
      </c>
      <c r="Q193" s="118" t="s">
        <v>70</v>
      </c>
      <c r="R193" s="118" t="s">
        <v>70</v>
      </c>
      <c r="S193" s="85">
        <v>0</v>
      </c>
      <c r="T193" s="119">
        <v>0</v>
      </c>
      <c r="U193" s="83">
        <v>0</v>
      </c>
      <c r="V193" s="83">
        <v>0</v>
      </c>
      <c r="W193" s="83">
        <v>0</v>
      </c>
      <c r="X193" s="83">
        <v>0</v>
      </c>
      <c r="Y193" s="83">
        <v>1</v>
      </c>
      <c r="Z193" s="83">
        <v>0</v>
      </c>
      <c r="AA193" s="83">
        <v>0</v>
      </c>
      <c r="AB193" s="83">
        <v>0</v>
      </c>
      <c r="AC193" s="83">
        <v>0</v>
      </c>
      <c r="AD193" s="83">
        <v>0</v>
      </c>
      <c r="AE193" s="83">
        <v>0</v>
      </c>
      <c r="AF193" s="90"/>
      <c r="AG193" s="23">
        <f>SUM(C193:AE193)</f>
        <v>1</v>
      </c>
      <c r="AH193" s="166"/>
      <c r="AI193" s="166"/>
      <c r="AJ193" s="41"/>
      <c r="AK193" s="41"/>
    </row>
    <row r="194" spans="1:37" ht="15.6" customHeight="1" x14ac:dyDescent="0.2">
      <c r="A194" s="173" t="s">
        <v>28</v>
      </c>
      <c r="B194" s="20" t="s">
        <v>8</v>
      </c>
      <c r="C194" s="115" t="s">
        <v>70</v>
      </c>
      <c r="D194" s="97" t="s">
        <v>70</v>
      </c>
      <c r="E194" s="97" t="s">
        <v>70</v>
      </c>
      <c r="F194" s="97" t="s">
        <v>70</v>
      </c>
      <c r="G194" s="120" t="s">
        <v>70</v>
      </c>
      <c r="H194" s="95" t="s">
        <v>70</v>
      </c>
      <c r="I194" s="94">
        <f>I193</f>
        <v>0</v>
      </c>
      <c r="J194" s="93">
        <f t="shared" ref="J194" si="542">I194-J192+J193</f>
        <v>0</v>
      </c>
      <c r="K194" s="93">
        <f t="shared" ref="K194" si="543">J194-K192+K193</f>
        <v>0</v>
      </c>
      <c r="L194" s="93">
        <f t="shared" ref="L194" si="544">K194-L192+L193</f>
        <v>0</v>
      </c>
      <c r="M194" s="93">
        <f t="shared" ref="M194" si="545">L194-M192+M193</f>
        <v>0</v>
      </c>
      <c r="N194" s="93">
        <f t="shared" ref="N194" si="546">M194-N192+N193</f>
        <v>0</v>
      </c>
      <c r="O194" s="121" t="s">
        <v>70</v>
      </c>
      <c r="P194" s="121" t="s">
        <v>70</v>
      </c>
      <c r="Q194" s="121" t="s">
        <v>70</v>
      </c>
      <c r="R194" s="121" t="s">
        <v>70</v>
      </c>
      <c r="S194" s="93">
        <f>N194-S192+S193</f>
        <v>0</v>
      </c>
      <c r="T194" s="122">
        <f t="shared" ref="T194" si="547">S194-T192+T193</f>
        <v>0</v>
      </c>
      <c r="U194" s="91">
        <f t="shared" ref="U194" si="548">T194-U192+U193</f>
        <v>0</v>
      </c>
      <c r="V194" s="91">
        <f t="shared" ref="V194" si="549">U194-V192+V193</f>
        <v>0</v>
      </c>
      <c r="W194" s="91">
        <f t="shared" ref="W194" si="550">V194-W192+W193</f>
        <v>0</v>
      </c>
      <c r="X194" s="91">
        <f t="shared" ref="X194" si="551">W194-X192+X193</f>
        <v>0</v>
      </c>
      <c r="Y194" s="91">
        <f t="shared" ref="Y194" si="552">X194-Y192+Y193</f>
        <v>1</v>
      </c>
      <c r="Z194" s="91">
        <f t="shared" ref="Z194" si="553">Y194-Z192+Z193</f>
        <v>1</v>
      </c>
      <c r="AA194" s="91">
        <f t="shared" ref="AA194" si="554">Z194-AA192+AA193</f>
        <v>1</v>
      </c>
      <c r="AB194" s="91">
        <f t="shared" ref="AB194" si="555">AA194-AB192+AB193</f>
        <v>1</v>
      </c>
      <c r="AC194" s="91">
        <f t="shared" ref="AC194" si="556">AB194-AC192+AC193</f>
        <v>1</v>
      </c>
      <c r="AD194" s="91">
        <f t="shared" ref="AD194" si="557">AC194-AD192+AD193</f>
        <v>0</v>
      </c>
      <c r="AE194" s="91">
        <f t="shared" ref="AE194" si="558">AD194-AE192+AE193</f>
        <v>0</v>
      </c>
      <c r="AF194" s="123">
        <f>AE194-AF192</f>
        <v>0</v>
      </c>
      <c r="AG194" s="24"/>
      <c r="AH194" s="167">
        <f>MAX(C194:AF194)</f>
        <v>1</v>
      </c>
      <c r="AI194" s="167">
        <f>SUM(C193:H193)</f>
        <v>0</v>
      </c>
      <c r="AJ194" s="41"/>
      <c r="AK194" s="41"/>
    </row>
    <row r="195" spans="1:37" ht="15.6" customHeight="1" x14ac:dyDescent="0.2">
      <c r="A195" s="174"/>
      <c r="B195" s="20" t="s">
        <v>9</v>
      </c>
      <c r="C195" s="138"/>
      <c r="D195" s="137"/>
      <c r="E195" s="137"/>
      <c r="F195" s="137"/>
      <c r="G195" s="137"/>
      <c r="H195" s="124" t="s">
        <v>70</v>
      </c>
      <c r="I195" s="137"/>
      <c r="J195" s="137"/>
      <c r="K195" s="137"/>
      <c r="L195" s="137"/>
      <c r="M195" s="125">
        <v>23.16</v>
      </c>
      <c r="N195" s="137"/>
      <c r="O195" s="137"/>
      <c r="P195" s="137"/>
      <c r="Q195" s="126" t="s">
        <v>70</v>
      </c>
      <c r="R195" s="137"/>
      <c r="S195" s="137"/>
      <c r="T195" s="127">
        <v>23.22</v>
      </c>
      <c r="U195" s="137"/>
      <c r="V195" s="137"/>
      <c r="W195" s="137"/>
      <c r="X195" s="137"/>
      <c r="Y195" s="137"/>
      <c r="Z195" s="128">
        <v>23.32</v>
      </c>
      <c r="AA195" s="137"/>
      <c r="AB195" s="137"/>
      <c r="AC195" s="137"/>
      <c r="AD195" s="137"/>
      <c r="AE195" s="137"/>
      <c r="AF195" s="139">
        <v>23.42</v>
      </c>
      <c r="AG195" s="25">
        <f>42-11</f>
        <v>31</v>
      </c>
      <c r="AH195" s="166"/>
      <c r="AI195" s="166"/>
      <c r="AJ195" s="41"/>
      <c r="AK195" s="41"/>
    </row>
    <row r="196" spans="1:37" ht="15.6" customHeight="1" x14ac:dyDescent="0.2">
      <c r="A196" s="175"/>
      <c r="B196" s="21" t="s">
        <v>10</v>
      </c>
      <c r="C196" s="140" t="s">
        <v>70</v>
      </c>
      <c r="D196" s="141"/>
      <c r="E196" s="141"/>
      <c r="F196" s="141"/>
      <c r="G196" s="141"/>
      <c r="H196" s="102" t="s">
        <v>70</v>
      </c>
      <c r="I196" s="142">
        <v>23.11</v>
      </c>
      <c r="J196" s="141"/>
      <c r="K196" s="141"/>
      <c r="L196" s="141"/>
      <c r="M196" s="129">
        <f>M195</f>
        <v>23.16</v>
      </c>
      <c r="N196" s="137"/>
      <c r="O196" s="137"/>
      <c r="P196" s="137"/>
      <c r="Q196" s="130" t="s">
        <v>70</v>
      </c>
      <c r="R196" s="137"/>
      <c r="S196" s="141"/>
      <c r="T196" s="131">
        <f>T195</f>
        <v>23.22</v>
      </c>
      <c r="U196" s="141"/>
      <c r="V196" s="141"/>
      <c r="W196" s="141"/>
      <c r="X196" s="141"/>
      <c r="Y196" s="141"/>
      <c r="Z196" s="101">
        <f>Z195</f>
        <v>23.32</v>
      </c>
      <c r="AA196" s="141"/>
      <c r="AB196" s="141"/>
      <c r="AC196" s="141"/>
      <c r="AD196" s="141"/>
      <c r="AE196" s="141"/>
      <c r="AF196" s="143"/>
      <c r="AG196" s="24"/>
      <c r="AH196" s="168"/>
      <c r="AI196" s="168"/>
      <c r="AJ196" s="41"/>
      <c r="AK196" s="41"/>
    </row>
    <row r="197" spans="1:37" ht="15.6" customHeight="1" thickBot="1" x14ac:dyDescent="0.25">
      <c r="A197" s="43">
        <v>510</v>
      </c>
      <c r="B197" s="43" t="s">
        <v>11</v>
      </c>
      <c r="C197" s="103"/>
      <c r="D197" s="104"/>
      <c r="E197" s="10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  <c r="AA197" s="104"/>
      <c r="AB197" s="104"/>
      <c r="AC197" s="104"/>
      <c r="AD197" s="104"/>
      <c r="AE197" s="104"/>
      <c r="AF197" s="105"/>
      <c r="AG197" s="44"/>
      <c r="AH197" s="169"/>
      <c r="AI197" s="169"/>
      <c r="AJ197" s="41"/>
      <c r="AK197" s="41"/>
    </row>
    <row r="198" spans="1:37" s="41" customFormat="1" ht="15.6" customHeight="1" thickBot="1" x14ac:dyDescent="0.25">
      <c r="A198" s="52" t="s">
        <v>12</v>
      </c>
      <c r="B198" s="48"/>
      <c r="C198" s="3"/>
      <c r="D198" s="4">
        <f t="shared" ref="D198:AF198" si="559">SUMIF($B6:$B197,"l. wys.",D6:D197)</f>
        <v>0</v>
      </c>
      <c r="E198" s="4">
        <f t="shared" si="559"/>
        <v>3</v>
      </c>
      <c r="F198" s="4">
        <f t="shared" si="559"/>
        <v>0</v>
      </c>
      <c r="G198" s="4">
        <f t="shared" si="559"/>
        <v>2</v>
      </c>
      <c r="H198" s="4">
        <f t="shared" si="559"/>
        <v>0</v>
      </c>
      <c r="I198" s="4">
        <f t="shared" si="559"/>
        <v>0</v>
      </c>
      <c r="J198" s="4">
        <f t="shared" si="559"/>
        <v>5</v>
      </c>
      <c r="K198" s="4">
        <f t="shared" si="559"/>
        <v>2</v>
      </c>
      <c r="L198" s="4">
        <f t="shared" si="559"/>
        <v>3</v>
      </c>
      <c r="M198" s="4">
        <f t="shared" si="559"/>
        <v>11</v>
      </c>
      <c r="N198" s="4">
        <f t="shared" si="559"/>
        <v>15</v>
      </c>
      <c r="O198" s="4">
        <f t="shared" si="559"/>
        <v>0</v>
      </c>
      <c r="P198" s="4">
        <f t="shared" si="559"/>
        <v>0</v>
      </c>
      <c r="Q198" s="4">
        <f t="shared" si="559"/>
        <v>0</v>
      </c>
      <c r="R198" s="4">
        <f t="shared" si="559"/>
        <v>0</v>
      </c>
      <c r="S198" s="4">
        <f t="shared" si="559"/>
        <v>4</v>
      </c>
      <c r="T198" s="4">
        <f t="shared" si="559"/>
        <v>36</v>
      </c>
      <c r="U198" s="4">
        <f t="shared" si="559"/>
        <v>84</v>
      </c>
      <c r="V198" s="4">
        <f t="shared" si="559"/>
        <v>70</v>
      </c>
      <c r="W198" s="4">
        <f t="shared" si="559"/>
        <v>29</v>
      </c>
      <c r="X198" s="4">
        <f t="shared" si="559"/>
        <v>73</v>
      </c>
      <c r="Y198" s="4">
        <f t="shared" si="559"/>
        <v>177</v>
      </c>
      <c r="Z198" s="4">
        <f t="shared" si="559"/>
        <v>247</v>
      </c>
      <c r="AA198" s="4">
        <f t="shared" si="559"/>
        <v>101</v>
      </c>
      <c r="AB198" s="4">
        <f t="shared" si="559"/>
        <v>74</v>
      </c>
      <c r="AC198" s="4">
        <f t="shared" si="559"/>
        <v>82</v>
      </c>
      <c r="AD198" s="4">
        <f t="shared" si="559"/>
        <v>296</v>
      </c>
      <c r="AE198" s="4">
        <f t="shared" si="559"/>
        <v>275</v>
      </c>
      <c r="AF198" s="4">
        <f t="shared" si="559"/>
        <v>124</v>
      </c>
      <c r="AG198" s="40" t="str">
        <f>"Σ: "&amp;SUM(C198:AF198)</f>
        <v>Σ: 1713</v>
      </c>
      <c r="AH198" s="171"/>
      <c r="AI198" s="170">
        <f>SUM(AI$6:AI197)</f>
        <v>143</v>
      </c>
    </row>
    <row r="199" spans="1:37" s="41" customFormat="1" ht="15.6" customHeight="1" thickBot="1" x14ac:dyDescent="0.25">
      <c r="A199" s="53" t="s">
        <v>13</v>
      </c>
      <c r="B199" s="49"/>
      <c r="C199" s="5">
        <f t="shared" ref="C199:AE199" si="560">SUMIF($B6:$B197,"l. wsiad.",C6:C197)</f>
        <v>15</v>
      </c>
      <c r="D199" s="6">
        <f t="shared" si="560"/>
        <v>28</v>
      </c>
      <c r="E199" s="6">
        <f t="shared" si="560"/>
        <v>38</v>
      </c>
      <c r="F199" s="6">
        <f t="shared" si="560"/>
        <v>18</v>
      </c>
      <c r="G199" s="6">
        <f t="shared" si="560"/>
        <v>16</v>
      </c>
      <c r="H199" s="6">
        <f t="shared" si="560"/>
        <v>28</v>
      </c>
      <c r="I199" s="6">
        <f t="shared" si="560"/>
        <v>57</v>
      </c>
      <c r="J199" s="6">
        <f t="shared" si="560"/>
        <v>59</v>
      </c>
      <c r="K199" s="6">
        <f t="shared" si="560"/>
        <v>54</v>
      </c>
      <c r="L199" s="6">
        <f t="shared" si="560"/>
        <v>65</v>
      </c>
      <c r="M199" s="6">
        <f t="shared" si="560"/>
        <v>90</v>
      </c>
      <c r="N199" s="6">
        <f t="shared" si="560"/>
        <v>56</v>
      </c>
      <c r="O199" s="6">
        <f t="shared" si="560"/>
        <v>3</v>
      </c>
      <c r="P199" s="6">
        <f t="shared" si="560"/>
        <v>2</v>
      </c>
      <c r="Q199" s="6">
        <f t="shared" si="560"/>
        <v>10</v>
      </c>
      <c r="R199" s="6">
        <f t="shared" si="560"/>
        <v>1</v>
      </c>
      <c r="S199" s="6">
        <f t="shared" si="560"/>
        <v>45</v>
      </c>
      <c r="T199" s="6">
        <f t="shared" si="560"/>
        <v>68</v>
      </c>
      <c r="U199" s="6">
        <f t="shared" si="560"/>
        <v>227</v>
      </c>
      <c r="V199" s="6">
        <f t="shared" si="560"/>
        <v>100</v>
      </c>
      <c r="W199" s="6">
        <f t="shared" si="560"/>
        <v>67</v>
      </c>
      <c r="X199" s="6">
        <f t="shared" si="560"/>
        <v>66</v>
      </c>
      <c r="Y199" s="6">
        <f t="shared" si="560"/>
        <v>106</v>
      </c>
      <c r="Z199" s="6">
        <f t="shared" si="560"/>
        <v>229</v>
      </c>
      <c r="AA199" s="6">
        <f t="shared" si="560"/>
        <v>138</v>
      </c>
      <c r="AB199" s="6">
        <f t="shared" si="560"/>
        <v>33</v>
      </c>
      <c r="AC199" s="6">
        <f t="shared" si="560"/>
        <v>43</v>
      </c>
      <c r="AD199" s="6">
        <f t="shared" si="560"/>
        <v>45</v>
      </c>
      <c r="AE199" s="7">
        <f t="shared" si="560"/>
        <v>4</v>
      </c>
      <c r="AF199" s="8"/>
      <c r="AG199" s="42" t="str">
        <f>"Σ: "&amp;SUM(C199:AF199)</f>
        <v>Σ: 1711</v>
      </c>
      <c r="AH199" s="172"/>
      <c r="AI199" s="172"/>
    </row>
    <row r="200" spans="1:37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54" t="s">
        <v>12</v>
      </c>
      <c r="AB200" s="55"/>
      <c r="AC200" s="55"/>
      <c r="AD200" s="55"/>
      <c r="AE200" s="55"/>
      <c r="AF200" s="55"/>
      <c r="AG200" s="56" t="str">
        <f>"Σ: "&amp;SUM(C198:AF198)+SUM('P Promienna&gt;Dębowa'!C180:AB180)</f>
        <v>Σ: 3337</v>
      </c>
      <c r="AJ200" s="41"/>
      <c r="AK200" s="41"/>
    </row>
    <row r="201" spans="1:37" ht="15.75" thickBot="1" x14ac:dyDescent="0.25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57" t="s">
        <v>13</v>
      </c>
      <c r="AB201" s="58"/>
      <c r="AC201" s="58"/>
      <c r="AD201" s="58"/>
      <c r="AE201" s="58"/>
      <c r="AF201" s="58"/>
      <c r="AG201" s="59" t="str">
        <f>"Σ: "&amp;SUM(C199:AF199)+SUM('P Promienna&gt;Dębowa'!C181:AB181)</f>
        <v>Σ: 3335</v>
      </c>
      <c r="AJ201" s="41"/>
      <c r="AK201" s="41"/>
    </row>
    <row r="202" spans="1:37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J202" s="41"/>
      <c r="AK202" s="41"/>
    </row>
    <row r="203" spans="1:37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J203" s="41"/>
      <c r="AK203" s="41"/>
    </row>
    <row r="204" spans="1:37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J204" s="41"/>
      <c r="AK204" s="41"/>
    </row>
    <row r="205" spans="1:37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J205" s="41"/>
      <c r="AK205" s="41"/>
    </row>
    <row r="206" spans="1:37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J206" s="41"/>
      <c r="AK206" s="41"/>
    </row>
    <row r="207" spans="1:37" x14ac:dyDescent="0.2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J207" s="41"/>
      <c r="AK207" s="41"/>
    </row>
    <row r="208" spans="1:37" x14ac:dyDescent="0.2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J208" s="41"/>
      <c r="AK208" s="41"/>
    </row>
    <row r="209" spans="1:37" x14ac:dyDescent="0.2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J209" s="41"/>
      <c r="AK209" s="41"/>
    </row>
    <row r="210" spans="1:37" x14ac:dyDescent="0.2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J210" s="41"/>
      <c r="AK210" s="41"/>
    </row>
    <row r="211" spans="1:37" x14ac:dyDescent="0.2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J211" s="41"/>
      <c r="AK211" s="41"/>
    </row>
  </sheetData>
  <sheetProtection selectLockedCells="1" selectUnlockedCells="1"/>
  <mergeCells count="33">
    <mergeCell ref="C155:AF155"/>
    <mergeCell ref="A128:A130"/>
    <mergeCell ref="A134:A136"/>
    <mergeCell ref="A140:A142"/>
    <mergeCell ref="A146:A148"/>
    <mergeCell ref="A152:A154"/>
    <mergeCell ref="A8:A10"/>
    <mergeCell ref="A104:A106"/>
    <mergeCell ref="A110:A112"/>
    <mergeCell ref="A116:A118"/>
    <mergeCell ref="A122:A124"/>
    <mergeCell ref="A74:A76"/>
    <mergeCell ref="A80:A82"/>
    <mergeCell ref="A86:A88"/>
    <mergeCell ref="A92:A94"/>
    <mergeCell ref="A98:A100"/>
    <mergeCell ref="A44:A46"/>
    <mergeCell ref="A50:A52"/>
    <mergeCell ref="A56:A58"/>
    <mergeCell ref="A62:A64"/>
    <mergeCell ref="A68:A70"/>
    <mergeCell ref="A14:A16"/>
    <mergeCell ref="A176:A178"/>
    <mergeCell ref="A182:A184"/>
    <mergeCell ref="A188:A190"/>
    <mergeCell ref="A194:A196"/>
    <mergeCell ref="A20:A22"/>
    <mergeCell ref="A26:A28"/>
    <mergeCell ref="A32:A34"/>
    <mergeCell ref="A38:A40"/>
    <mergeCell ref="A170:A172"/>
    <mergeCell ref="A158:A160"/>
    <mergeCell ref="A164:A166"/>
  </mergeCells>
  <conditionalFormatting sqref="AG8:AG197">
    <cfRule type="expression" dxfId="648" priority="660" stopIfTrue="1">
      <formula>AR8</formula>
    </cfRule>
  </conditionalFormatting>
  <conditionalFormatting sqref="C8:AF8">
    <cfRule type="cellIs" dxfId="647" priority="661" stopIfTrue="1" operator="equal">
      <formula>$AH8</formula>
    </cfRule>
  </conditionalFormatting>
  <conditionalFormatting sqref="AG26:AG29">
    <cfRule type="expression" dxfId="646" priority="516" stopIfTrue="1">
      <formula>AR26</formula>
    </cfRule>
  </conditionalFormatting>
  <conditionalFormatting sqref="C26:AF26">
    <cfRule type="cellIs" dxfId="645" priority="515" stopIfTrue="1" operator="equal">
      <formula>$AH26</formula>
    </cfRule>
  </conditionalFormatting>
  <conditionalFormatting sqref="C26:AF26">
    <cfRule type="cellIs" dxfId="644" priority="514" stopIfTrue="1" operator="equal">
      <formula>$AH26</formula>
    </cfRule>
  </conditionalFormatting>
  <conditionalFormatting sqref="AG26:AG29">
    <cfRule type="expression" dxfId="643" priority="513" stopIfTrue="1">
      <formula>AR26</formula>
    </cfRule>
  </conditionalFormatting>
  <conditionalFormatting sqref="C26:AF26">
    <cfRule type="cellIs" dxfId="642" priority="512" stopIfTrue="1" operator="equal">
      <formula>$AH26</formula>
    </cfRule>
  </conditionalFormatting>
  <conditionalFormatting sqref="AG26:AG29">
    <cfRule type="expression" dxfId="641" priority="511" stopIfTrue="1">
      <formula>AR26</formula>
    </cfRule>
  </conditionalFormatting>
  <conditionalFormatting sqref="C26:AF26">
    <cfRule type="cellIs" dxfId="640" priority="510" stopIfTrue="1" operator="equal">
      <formula>$AH26</formula>
    </cfRule>
  </conditionalFormatting>
  <conditionalFormatting sqref="AG14:AG17">
    <cfRule type="expression" dxfId="639" priority="509" stopIfTrue="1">
      <formula>AR14</formula>
    </cfRule>
  </conditionalFormatting>
  <conditionalFormatting sqref="C14:AF14">
    <cfRule type="cellIs" dxfId="638" priority="508" stopIfTrue="1" operator="equal">
      <formula>$AH14</formula>
    </cfRule>
  </conditionalFormatting>
  <conditionalFormatting sqref="C14:AF14">
    <cfRule type="cellIs" dxfId="637" priority="507" stopIfTrue="1" operator="equal">
      <formula>$AH14</formula>
    </cfRule>
  </conditionalFormatting>
  <conditionalFormatting sqref="AG14:AG17">
    <cfRule type="expression" dxfId="636" priority="506" stopIfTrue="1">
      <formula>AR14</formula>
    </cfRule>
  </conditionalFormatting>
  <conditionalFormatting sqref="C14:AF14">
    <cfRule type="cellIs" dxfId="635" priority="505" stopIfTrue="1" operator="equal">
      <formula>$AH14</formula>
    </cfRule>
  </conditionalFormatting>
  <conditionalFormatting sqref="AG14:AG17">
    <cfRule type="expression" dxfId="634" priority="504" stopIfTrue="1">
      <formula>AR14</formula>
    </cfRule>
  </conditionalFormatting>
  <conditionalFormatting sqref="C14:AF14">
    <cfRule type="cellIs" dxfId="633" priority="503" stopIfTrue="1" operator="equal">
      <formula>$AH14</formula>
    </cfRule>
  </conditionalFormatting>
  <conditionalFormatting sqref="AG20:AG23">
    <cfRule type="expression" dxfId="632" priority="502" stopIfTrue="1">
      <formula>AR20</formula>
    </cfRule>
  </conditionalFormatting>
  <conditionalFormatting sqref="C20:AF20">
    <cfRule type="cellIs" dxfId="631" priority="501" stopIfTrue="1" operator="equal">
      <formula>$AH20</formula>
    </cfRule>
  </conditionalFormatting>
  <conditionalFormatting sqref="C20:AF20">
    <cfRule type="cellIs" dxfId="630" priority="500" stopIfTrue="1" operator="equal">
      <formula>$AH20</formula>
    </cfRule>
  </conditionalFormatting>
  <conditionalFormatting sqref="AG20:AG23">
    <cfRule type="expression" dxfId="629" priority="499" stopIfTrue="1">
      <formula>AR20</formula>
    </cfRule>
  </conditionalFormatting>
  <conditionalFormatting sqref="C20:AF20">
    <cfRule type="cellIs" dxfId="628" priority="498" stopIfTrue="1" operator="equal">
      <formula>$AH20</formula>
    </cfRule>
  </conditionalFormatting>
  <conditionalFormatting sqref="AG20:AG23">
    <cfRule type="expression" dxfId="627" priority="497" stopIfTrue="1">
      <formula>AR20</formula>
    </cfRule>
  </conditionalFormatting>
  <conditionalFormatting sqref="C20:AF20">
    <cfRule type="cellIs" dxfId="626" priority="496" stopIfTrue="1" operator="equal">
      <formula>$AH20</formula>
    </cfRule>
  </conditionalFormatting>
  <conditionalFormatting sqref="AG44:AG47">
    <cfRule type="expression" dxfId="625" priority="495" stopIfTrue="1">
      <formula>AR44</formula>
    </cfRule>
  </conditionalFormatting>
  <conditionalFormatting sqref="C44:AF44">
    <cfRule type="cellIs" dxfId="624" priority="494" stopIfTrue="1" operator="equal">
      <formula>$AH44</formula>
    </cfRule>
  </conditionalFormatting>
  <conditionalFormatting sqref="C44:AF44">
    <cfRule type="cellIs" dxfId="623" priority="493" stopIfTrue="1" operator="equal">
      <formula>$AH44</formula>
    </cfRule>
  </conditionalFormatting>
  <conditionalFormatting sqref="AG44:AG47">
    <cfRule type="expression" dxfId="622" priority="492" stopIfTrue="1">
      <formula>AR44</formula>
    </cfRule>
  </conditionalFormatting>
  <conditionalFormatting sqref="C44:AF44">
    <cfRule type="cellIs" dxfId="621" priority="491" stopIfTrue="1" operator="equal">
      <formula>$AH44</formula>
    </cfRule>
  </conditionalFormatting>
  <conditionalFormatting sqref="AG44:AG47">
    <cfRule type="expression" dxfId="620" priority="490" stopIfTrue="1">
      <formula>AR44</formula>
    </cfRule>
  </conditionalFormatting>
  <conditionalFormatting sqref="C44:AF44">
    <cfRule type="cellIs" dxfId="619" priority="489" stopIfTrue="1" operator="equal">
      <formula>$AH44</formula>
    </cfRule>
  </conditionalFormatting>
  <conditionalFormatting sqref="AG32:AG35">
    <cfRule type="expression" dxfId="618" priority="488" stopIfTrue="1">
      <formula>AR32</formula>
    </cfRule>
  </conditionalFormatting>
  <conditionalFormatting sqref="C32:AF32">
    <cfRule type="cellIs" dxfId="617" priority="487" stopIfTrue="1" operator="equal">
      <formula>$AH32</formula>
    </cfRule>
  </conditionalFormatting>
  <conditionalFormatting sqref="C32:AF32">
    <cfRule type="cellIs" dxfId="616" priority="486" stopIfTrue="1" operator="equal">
      <formula>$AH32</formula>
    </cfRule>
  </conditionalFormatting>
  <conditionalFormatting sqref="AG32:AG35">
    <cfRule type="expression" dxfId="615" priority="485" stopIfTrue="1">
      <formula>AR32</formula>
    </cfRule>
  </conditionalFormatting>
  <conditionalFormatting sqref="C32:AF32">
    <cfRule type="cellIs" dxfId="614" priority="484" stopIfTrue="1" operator="equal">
      <formula>$AH32</formula>
    </cfRule>
  </conditionalFormatting>
  <conditionalFormatting sqref="AG32:AG35">
    <cfRule type="expression" dxfId="613" priority="483" stopIfTrue="1">
      <formula>AR32</formula>
    </cfRule>
  </conditionalFormatting>
  <conditionalFormatting sqref="C32:AF32">
    <cfRule type="cellIs" dxfId="612" priority="482" stopIfTrue="1" operator="equal">
      <formula>$AH32</formula>
    </cfRule>
  </conditionalFormatting>
  <conditionalFormatting sqref="AG38:AG41">
    <cfRule type="expression" dxfId="611" priority="481" stopIfTrue="1">
      <formula>AR38</formula>
    </cfRule>
  </conditionalFormatting>
  <conditionalFormatting sqref="C38:AF38">
    <cfRule type="cellIs" dxfId="610" priority="480" stopIfTrue="1" operator="equal">
      <formula>$AH38</formula>
    </cfRule>
  </conditionalFormatting>
  <conditionalFormatting sqref="C38:AF38">
    <cfRule type="cellIs" dxfId="609" priority="479" stopIfTrue="1" operator="equal">
      <formula>$AH38</formula>
    </cfRule>
  </conditionalFormatting>
  <conditionalFormatting sqref="AG38:AG41">
    <cfRule type="expression" dxfId="608" priority="478" stopIfTrue="1">
      <formula>AR38</formula>
    </cfRule>
  </conditionalFormatting>
  <conditionalFormatting sqref="C38:AF38">
    <cfRule type="cellIs" dxfId="607" priority="477" stopIfTrue="1" operator="equal">
      <formula>$AH38</formula>
    </cfRule>
  </conditionalFormatting>
  <conditionalFormatting sqref="AG38:AG41">
    <cfRule type="expression" dxfId="606" priority="476" stopIfTrue="1">
      <formula>AR38</formula>
    </cfRule>
  </conditionalFormatting>
  <conditionalFormatting sqref="C38:AF38">
    <cfRule type="cellIs" dxfId="605" priority="475" stopIfTrue="1" operator="equal">
      <formula>$AH38</formula>
    </cfRule>
  </conditionalFormatting>
  <conditionalFormatting sqref="AG62:AG65">
    <cfRule type="expression" dxfId="604" priority="474" stopIfTrue="1">
      <formula>AR62</formula>
    </cfRule>
  </conditionalFormatting>
  <conditionalFormatting sqref="C62:AF62">
    <cfRule type="cellIs" dxfId="603" priority="473" stopIfTrue="1" operator="equal">
      <formula>$AH62</formula>
    </cfRule>
  </conditionalFormatting>
  <conditionalFormatting sqref="C62:AF62">
    <cfRule type="cellIs" dxfId="602" priority="472" stopIfTrue="1" operator="equal">
      <formula>$AH62</formula>
    </cfRule>
  </conditionalFormatting>
  <conditionalFormatting sqref="AG62:AG65">
    <cfRule type="expression" dxfId="601" priority="471" stopIfTrue="1">
      <formula>AR62</formula>
    </cfRule>
  </conditionalFormatting>
  <conditionalFormatting sqref="C62:AF62">
    <cfRule type="cellIs" dxfId="600" priority="470" stopIfTrue="1" operator="equal">
      <formula>$AH62</formula>
    </cfRule>
  </conditionalFormatting>
  <conditionalFormatting sqref="AG62:AG65">
    <cfRule type="expression" dxfId="599" priority="469" stopIfTrue="1">
      <formula>AR62</formula>
    </cfRule>
  </conditionalFormatting>
  <conditionalFormatting sqref="C62:AF62">
    <cfRule type="cellIs" dxfId="598" priority="468" stopIfTrue="1" operator="equal">
      <formula>$AH62</formula>
    </cfRule>
  </conditionalFormatting>
  <conditionalFormatting sqref="AG50:AG53">
    <cfRule type="expression" dxfId="597" priority="467" stopIfTrue="1">
      <formula>AR50</formula>
    </cfRule>
  </conditionalFormatting>
  <conditionalFormatting sqref="C50:AF50">
    <cfRule type="cellIs" dxfId="596" priority="466" stopIfTrue="1" operator="equal">
      <formula>$AH50</formula>
    </cfRule>
  </conditionalFormatting>
  <conditionalFormatting sqref="C50:AF50">
    <cfRule type="cellIs" dxfId="595" priority="465" stopIfTrue="1" operator="equal">
      <formula>$AH50</formula>
    </cfRule>
  </conditionalFormatting>
  <conditionalFormatting sqref="AG50:AG53">
    <cfRule type="expression" dxfId="594" priority="464" stopIfTrue="1">
      <formula>AR50</formula>
    </cfRule>
  </conditionalFormatting>
  <conditionalFormatting sqref="C50:AF50">
    <cfRule type="cellIs" dxfId="593" priority="463" stopIfTrue="1" operator="equal">
      <formula>$AH50</formula>
    </cfRule>
  </conditionalFormatting>
  <conditionalFormatting sqref="AG50:AG53">
    <cfRule type="expression" dxfId="592" priority="462" stopIfTrue="1">
      <formula>AR50</formula>
    </cfRule>
  </conditionalFormatting>
  <conditionalFormatting sqref="C50:AF50">
    <cfRule type="cellIs" dxfId="591" priority="461" stopIfTrue="1" operator="equal">
      <formula>$AH50</formula>
    </cfRule>
  </conditionalFormatting>
  <conditionalFormatting sqref="AG56:AG59">
    <cfRule type="expression" dxfId="590" priority="460" stopIfTrue="1">
      <formula>AR56</formula>
    </cfRule>
  </conditionalFormatting>
  <conditionalFormatting sqref="C56:AF56">
    <cfRule type="cellIs" dxfId="589" priority="459" stopIfTrue="1" operator="equal">
      <formula>$AH56</formula>
    </cfRule>
  </conditionalFormatting>
  <conditionalFormatting sqref="C56:AF56">
    <cfRule type="cellIs" dxfId="588" priority="458" stopIfTrue="1" operator="equal">
      <formula>$AH56</formula>
    </cfRule>
  </conditionalFormatting>
  <conditionalFormatting sqref="AG56:AG59">
    <cfRule type="expression" dxfId="587" priority="457" stopIfTrue="1">
      <formula>AR56</formula>
    </cfRule>
  </conditionalFormatting>
  <conditionalFormatting sqref="C56:AF56">
    <cfRule type="cellIs" dxfId="586" priority="456" stopIfTrue="1" operator="equal">
      <formula>$AH56</formula>
    </cfRule>
  </conditionalFormatting>
  <conditionalFormatting sqref="AG56:AG59">
    <cfRule type="expression" dxfId="585" priority="455" stopIfTrue="1">
      <formula>AR56</formula>
    </cfRule>
  </conditionalFormatting>
  <conditionalFormatting sqref="C56:AF56">
    <cfRule type="cellIs" dxfId="584" priority="454" stopIfTrue="1" operator="equal">
      <formula>$AH56</formula>
    </cfRule>
  </conditionalFormatting>
  <conditionalFormatting sqref="AG68:AG71">
    <cfRule type="expression" dxfId="583" priority="453" stopIfTrue="1">
      <formula>AR68</formula>
    </cfRule>
  </conditionalFormatting>
  <conditionalFormatting sqref="C68:AF68">
    <cfRule type="cellIs" dxfId="582" priority="452" stopIfTrue="1" operator="equal">
      <formula>$AH68</formula>
    </cfRule>
  </conditionalFormatting>
  <conditionalFormatting sqref="C68:AF68">
    <cfRule type="cellIs" dxfId="581" priority="451" stopIfTrue="1" operator="equal">
      <formula>$AH68</formula>
    </cfRule>
  </conditionalFormatting>
  <conditionalFormatting sqref="AG68:AG71">
    <cfRule type="expression" dxfId="580" priority="450" stopIfTrue="1">
      <formula>AR68</formula>
    </cfRule>
  </conditionalFormatting>
  <conditionalFormatting sqref="C68:AF68">
    <cfRule type="cellIs" dxfId="579" priority="449" stopIfTrue="1" operator="equal">
      <formula>$AH68</formula>
    </cfRule>
  </conditionalFormatting>
  <conditionalFormatting sqref="AG68:AG71">
    <cfRule type="expression" dxfId="578" priority="448" stopIfTrue="1">
      <formula>AR68</formula>
    </cfRule>
  </conditionalFormatting>
  <conditionalFormatting sqref="C68:AF68">
    <cfRule type="cellIs" dxfId="577" priority="447" stopIfTrue="1" operator="equal">
      <formula>$AH68</formula>
    </cfRule>
  </conditionalFormatting>
  <conditionalFormatting sqref="C14:AF14">
    <cfRule type="cellIs" dxfId="576" priority="446" stopIfTrue="1" operator="equal">
      <formula>$AH14</formula>
    </cfRule>
  </conditionalFormatting>
  <conditionalFormatting sqref="C20:AF20">
    <cfRule type="cellIs" dxfId="575" priority="445" stopIfTrue="1" operator="equal">
      <formula>$AH20</formula>
    </cfRule>
  </conditionalFormatting>
  <conditionalFormatting sqref="C26:AF26">
    <cfRule type="cellIs" dxfId="574" priority="444" stopIfTrue="1" operator="equal">
      <formula>$AH26</formula>
    </cfRule>
  </conditionalFormatting>
  <conditionalFormatting sqref="C32:AF32">
    <cfRule type="cellIs" dxfId="573" priority="443" stopIfTrue="1" operator="equal">
      <formula>$AH32</formula>
    </cfRule>
  </conditionalFormatting>
  <conditionalFormatting sqref="C38:AF38">
    <cfRule type="cellIs" dxfId="572" priority="442" stopIfTrue="1" operator="equal">
      <formula>$AH38</formula>
    </cfRule>
  </conditionalFormatting>
  <conditionalFormatting sqref="C44:AF44">
    <cfRule type="cellIs" dxfId="571" priority="441" stopIfTrue="1" operator="equal">
      <formula>$AH44</formula>
    </cfRule>
  </conditionalFormatting>
  <conditionalFormatting sqref="C50:AF50">
    <cfRule type="cellIs" dxfId="570" priority="440" stopIfTrue="1" operator="equal">
      <formula>$AH50</formula>
    </cfRule>
  </conditionalFormatting>
  <conditionalFormatting sqref="C56:AF56">
    <cfRule type="cellIs" dxfId="569" priority="439" stopIfTrue="1" operator="equal">
      <formula>$AH56</formula>
    </cfRule>
  </conditionalFormatting>
  <conditionalFormatting sqref="C62:AF62">
    <cfRule type="cellIs" dxfId="568" priority="438" stopIfTrue="1" operator="equal">
      <formula>$AH62</formula>
    </cfRule>
  </conditionalFormatting>
  <conditionalFormatting sqref="C68:AF68">
    <cfRule type="cellIs" dxfId="567" priority="437" stopIfTrue="1" operator="equal">
      <formula>$AH68</formula>
    </cfRule>
  </conditionalFormatting>
  <conditionalFormatting sqref="AG86:AG89">
    <cfRule type="expression" dxfId="566" priority="436" stopIfTrue="1">
      <formula>AR86</formula>
    </cfRule>
  </conditionalFormatting>
  <conditionalFormatting sqref="C86:AF86">
    <cfRule type="cellIs" dxfId="565" priority="435" stopIfTrue="1" operator="equal">
      <formula>$AH86</formula>
    </cfRule>
  </conditionalFormatting>
  <conditionalFormatting sqref="C86:AF86">
    <cfRule type="cellIs" dxfId="564" priority="434" stopIfTrue="1" operator="equal">
      <formula>$AH86</formula>
    </cfRule>
  </conditionalFormatting>
  <conditionalFormatting sqref="AG86:AG89">
    <cfRule type="expression" dxfId="563" priority="433" stopIfTrue="1">
      <formula>AR86</formula>
    </cfRule>
  </conditionalFormatting>
  <conditionalFormatting sqref="C86:AF86">
    <cfRule type="cellIs" dxfId="562" priority="432" stopIfTrue="1" operator="equal">
      <formula>$AH86</formula>
    </cfRule>
  </conditionalFormatting>
  <conditionalFormatting sqref="AG86:AG89">
    <cfRule type="expression" dxfId="561" priority="431" stopIfTrue="1">
      <formula>AR86</formula>
    </cfRule>
  </conditionalFormatting>
  <conditionalFormatting sqref="C86:AF86">
    <cfRule type="cellIs" dxfId="560" priority="430" stopIfTrue="1" operator="equal">
      <formula>$AH86</formula>
    </cfRule>
  </conditionalFormatting>
  <conditionalFormatting sqref="AG74:AG77">
    <cfRule type="expression" dxfId="559" priority="429" stopIfTrue="1">
      <formula>AR74</formula>
    </cfRule>
  </conditionalFormatting>
  <conditionalFormatting sqref="C74:AF74">
    <cfRule type="cellIs" dxfId="558" priority="428" stopIfTrue="1" operator="equal">
      <formula>$AH74</formula>
    </cfRule>
  </conditionalFormatting>
  <conditionalFormatting sqref="C74:AF74">
    <cfRule type="cellIs" dxfId="557" priority="427" stopIfTrue="1" operator="equal">
      <formula>$AH74</formula>
    </cfRule>
  </conditionalFormatting>
  <conditionalFormatting sqref="AG74:AG77">
    <cfRule type="expression" dxfId="556" priority="426" stopIfTrue="1">
      <formula>AR74</formula>
    </cfRule>
  </conditionalFormatting>
  <conditionalFormatting sqref="C74:AF74">
    <cfRule type="cellIs" dxfId="555" priority="425" stopIfTrue="1" operator="equal">
      <formula>$AH74</formula>
    </cfRule>
  </conditionalFormatting>
  <conditionalFormatting sqref="AG74:AG77">
    <cfRule type="expression" dxfId="554" priority="424" stopIfTrue="1">
      <formula>AR74</formula>
    </cfRule>
  </conditionalFormatting>
  <conditionalFormatting sqref="C74:AF74">
    <cfRule type="cellIs" dxfId="553" priority="423" stopIfTrue="1" operator="equal">
      <formula>$AH74</formula>
    </cfRule>
  </conditionalFormatting>
  <conditionalFormatting sqref="AG80:AG83">
    <cfRule type="expression" dxfId="552" priority="422" stopIfTrue="1">
      <formula>AR80</formula>
    </cfRule>
  </conditionalFormatting>
  <conditionalFormatting sqref="C80:AF80">
    <cfRule type="cellIs" dxfId="551" priority="421" stopIfTrue="1" operator="equal">
      <formula>$AH80</formula>
    </cfRule>
  </conditionalFormatting>
  <conditionalFormatting sqref="C80:AF80">
    <cfRule type="cellIs" dxfId="550" priority="420" stopIfTrue="1" operator="equal">
      <formula>$AH80</formula>
    </cfRule>
  </conditionalFormatting>
  <conditionalFormatting sqref="AG80:AG83">
    <cfRule type="expression" dxfId="549" priority="419" stopIfTrue="1">
      <formula>AR80</formula>
    </cfRule>
  </conditionalFormatting>
  <conditionalFormatting sqref="C80:AF80">
    <cfRule type="cellIs" dxfId="548" priority="418" stopIfTrue="1" operator="equal">
      <formula>$AH80</formula>
    </cfRule>
  </conditionalFormatting>
  <conditionalFormatting sqref="AG80:AG83">
    <cfRule type="expression" dxfId="547" priority="417" stopIfTrue="1">
      <formula>AR80</formula>
    </cfRule>
  </conditionalFormatting>
  <conditionalFormatting sqref="C80:AF80">
    <cfRule type="cellIs" dxfId="546" priority="416" stopIfTrue="1" operator="equal">
      <formula>$AH80</formula>
    </cfRule>
  </conditionalFormatting>
  <conditionalFormatting sqref="AG104:AG107">
    <cfRule type="expression" dxfId="545" priority="415" stopIfTrue="1">
      <formula>AR104</formula>
    </cfRule>
  </conditionalFormatting>
  <conditionalFormatting sqref="C104:AF104">
    <cfRule type="cellIs" dxfId="544" priority="414" stopIfTrue="1" operator="equal">
      <formula>$AH104</formula>
    </cfRule>
  </conditionalFormatting>
  <conditionalFormatting sqref="C104:AF104">
    <cfRule type="cellIs" dxfId="543" priority="413" stopIfTrue="1" operator="equal">
      <formula>$AH104</formula>
    </cfRule>
  </conditionalFormatting>
  <conditionalFormatting sqref="AG104:AG107">
    <cfRule type="expression" dxfId="542" priority="412" stopIfTrue="1">
      <formula>AR104</formula>
    </cfRule>
  </conditionalFormatting>
  <conditionalFormatting sqref="C104:AF104">
    <cfRule type="cellIs" dxfId="541" priority="411" stopIfTrue="1" operator="equal">
      <formula>$AH104</formula>
    </cfRule>
  </conditionalFormatting>
  <conditionalFormatting sqref="AG104:AG107">
    <cfRule type="expression" dxfId="540" priority="410" stopIfTrue="1">
      <formula>AR104</formula>
    </cfRule>
  </conditionalFormatting>
  <conditionalFormatting sqref="C104:AF104">
    <cfRule type="cellIs" dxfId="539" priority="409" stopIfTrue="1" operator="equal">
      <formula>$AH104</formula>
    </cfRule>
  </conditionalFormatting>
  <conditionalFormatting sqref="AG92:AG95">
    <cfRule type="expression" dxfId="538" priority="408" stopIfTrue="1">
      <formula>AR92</formula>
    </cfRule>
  </conditionalFormatting>
  <conditionalFormatting sqref="C92:AF92">
    <cfRule type="cellIs" dxfId="537" priority="407" stopIfTrue="1" operator="equal">
      <formula>$AH92</formula>
    </cfRule>
  </conditionalFormatting>
  <conditionalFormatting sqref="C92:AF92">
    <cfRule type="cellIs" dxfId="536" priority="406" stopIfTrue="1" operator="equal">
      <formula>$AH92</formula>
    </cfRule>
  </conditionalFormatting>
  <conditionalFormatting sqref="AG92:AG95">
    <cfRule type="expression" dxfId="535" priority="405" stopIfTrue="1">
      <formula>AR92</formula>
    </cfRule>
  </conditionalFormatting>
  <conditionalFormatting sqref="C92:AF92">
    <cfRule type="cellIs" dxfId="534" priority="404" stopIfTrue="1" operator="equal">
      <formula>$AH92</formula>
    </cfRule>
  </conditionalFormatting>
  <conditionalFormatting sqref="AG92:AG95">
    <cfRule type="expression" dxfId="533" priority="403" stopIfTrue="1">
      <formula>AR92</formula>
    </cfRule>
  </conditionalFormatting>
  <conditionalFormatting sqref="C92:AF92">
    <cfRule type="cellIs" dxfId="532" priority="402" stopIfTrue="1" operator="equal">
      <formula>$AH92</formula>
    </cfRule>
  </conditionalFormatting>
  <conditionalFormatting sqref="AG98:AG101">
    <cfRule type="expression" dxfId="531" priority="401" stopIfTrue="1">
      <formula>AR98</formula>
    </cfRule>
  </conditionalFormatting>
  <conditionalFormatting sqref="C98:AF98">
    <cfRule type="cellIs" dxfId="530" priority="400" stopIfTrue="1" operator="equal">
      <formula>$AH98</formula>
    </cfRule>
  </conditionalFormatting>
  <conditionalFormatting sqref="C98:AF98">
    <cfRule type="cellIs" dxfId="529" priority="399" stopIfTrue="1" operator="equal">
      <formula>$AH98</formula>
    </cfRule>
  </conditionalFormatting>
  <conditionalFormatting sqref="AG98:AG101">
    <cfRule type="expression" dxfId="528" priority="398" stopIfTrue="1">
      <formula>AR98</formula>
    </cfRule>
  </conditionalFormatting>
  <conditionalFormatting sqref="C98:AF98">
    <cfRule type="cellIs" dxfId="527" priority="397" stopIfTrue="1" operator="equal">
      <formula>$AH98</formula>
    </cfRule>
  </conditionalFormatting>
  <conditionalFormatting sqref="AG98:AG101">
    <cfRule type="expression" dxfId="526" priority="396" stopIfTrue="1">
      <formula>AR98</formula>
    </cfRule>
  </conditionalFormatting>
  <conditionalFormatting sqref="C98:AF98">
    <cfRule type="cellIs" dxfId="525" priority="395" stopIfTrue="1" operator="equal">
      <formula>$AH98</formula>
    </cfRule>
  </conditionalFormatting>
  <conditionalFormatting sqref="AG122:AG125">
    <cfRule type="expression" dxfId="524" priority="394" stopIfTrue="1">
      <formula>AR122</formula>
    </cfRule>
  </conditionalFormatting>
  <conditionalFormatting sqref="C122:AF122">
    <cfRule type="cellIs" dxfId="523" priority="393" stopIfTrue="1" operator="equal">
      <formula>$AH122</formula>
    </cfRule>
  </conditionalFormatting>
  <conditionalFormatting sqref="C122:AF122">
    <cfRule type="cellIs" dxfId="522" priority="392" stopIfTrue="1" operator="equal">
      <formula>$AH122</formula>
    </cfRule>
  </conditionalFormatting>
  <conditionalFormatting sqref="AG122:AG125">
    <cfRule type="expression" dxfId="521" priority="391" stopIfTrue="1">
      <formula>AR122</formula>
    </cfRule>
  </conditionalFormatting>
  <conditionalFormatting sqref="C122:AF122">
    <cfRule type="cellIs" dxfId="520" priority="390" stopIfTrue="1" operator="equal">
      <formula>$AH122</formula>
    </cfRule>
  </conditionalFormatting>
  <conditionalFormatting sqref="AG122:AG125">
    <cfRule type="expression" dxfId="519" priority="389" stopIfTrue="1">
      <formula>AR122</formula>
    </cfRule>
  </conditionalFormatting>
  <conditionalFormatting sqref="C122:AF122">
    <cfRule type="cellIs" dxfId="518" priority="388" stopIfTrue="1" operator="equal">
      <formula>$AH122</formula>
    </cfRule>
  </conditionalFormatting>
  <conditionalFormatting sqref="AG110:AG113">
    <cfRule type="expression" dxfId="517" priority="387" stopIfTrue="1">
      <formula>AR110</formula>
    </cfRule>
  </conditionalFormatting>
  <conditionalFormatting sqref="C110:AF110">
    <cfRule type="cellIs" dxfId="516" priority="386" stopIfTrue="1" operator="equal">
      <formula>$AH110</formula>
    </cfRule>
  </conditionalFormatting>
  <conditionalFormatting sqref="C110:AF110">
    <cfRule type="cellIs" dxfId="515" priority="385" stopIfTrue="1" operator="equal">
      <formula>$AH110</formula>
    </cfRule>
  </conditionalFormatting>
  <conditionalFormatting sqref="AG110:AG113">
    <cfRule type="expression" dxfId="514" priority="384" stopIfTrue="1">
      <formula>AR110</formula>
    </cfRule>
  </conditionalFormatting>
  <conditionalFormatting sqref="C110:AF110">
    <cfRule type="cellIs" dxfId="513" priority="383" stopIfTrue="1" operator="equal">
      <formula>$AH110</formula>
    </cfRule>
  </conditionalFormatting>
  <conditionalFormatting sqref="AG110:AG113">
    <cfRule type="expression" dxfId="512" priority="382" stopIfTrue="1">
      <formula>AR110</formula>
    </cfRule>
  </conditionalFormatting>
  <conditionalFormatting sqref="C110:AF110">
    <cfRule type="cellIs" dxfId="511" priority="381" stopIfTrue="1" operator="equal">
      <formula>$AH110</formula>
    </cfRule>
  </conditionalFormatting>
  <conditionalFormatting sqref="AG116:AG119">
    <cfRule type="expression" dxfId="510" priority="380" stopIfTrue="1">
      <formula>AR116</formula>
    </cfRule>
  </conditionalFormatting>
  <conditionalFormatting sqref="C116:AF116">
    <cfRule type="cellIs" dxfId="509" priority="379" stopIfTrue="1" operator="equal">
      <formula>$AH116</formula>
    </cfRule>
  </conditionalFormatting>
  <conditionalFormatting sqref="C116:AF116">
    <cfRule type="cellIs" dxfId="508" priority="378" stopIfTrue="1" operator="equal">
      <formula>$AH116</formula>
    </cfRule>
  </conditionalFormatting>
  <conditionalFormatting sqref="AG116:AG119">
    <cfRule type="expression" dxfId="507" priority="377" stopIfTrue="1">
      <formula>AR116</formula>
    </cfRule>
  </conditionalFormatting>
  <conditionalFormatting sqref="C116:AF116">
    <cfRule type="cellIs" dxfId="506" priority="376" stopIfTrue="1" operator="equal">
      <formula>$AH116</formula>
    </cfRule>
  </conditionalFormatting>
  <conditionalFormatting sqref="AG116:AG119">
    <cfRule type="expression" dxfId="505" priority="375" stopIfTrue="1">
      <formula>AR116</formula>
    </cfRule>
  </conditionalFormatting>
  <conditionalFormatting sqref="C116:AF116">
    <cfRule type="cellIs" dxfId="504" priority="374" stopIfTrue="1" operator="equal">
      <formula>$AH116</formula>
    </cfRule>
  </conditionalFormatting>
  <conditionalFormatting sqref="AG128:AG131">
    <cfRule type="expression" dxfId="503" priority="373" stopIfTrue="1">
      <formula>AR128</formula>
    </cfRule>
  </conditionalFormatting>
  <conditionalFormatting sqref="C128:AF128">
    <cfRule type="cellIs" dxfId="502" priority="372" stopIfTrue="1" operator="equal">
      <formula>$AH128</formula>
    </cfRule>
  </conditionalFormatting>
  <conditionalFormatting sqref="C128:AF128">
    <cfRule type="cellIs" dxfId="501" priority="371" stopIfTrue="1" operator="equal">
      <formula>$AH128</formula>
    </cfRule>
  </conditionalFormatting>
  <conditionalFormatting sqref="AG128:AG131">
    <cfRule type="expression" dxfId="500" priority="370" stopIfTrue="1">
      <formula>AR128</formula>
    </cfRule>
  </conditionalFormatting>
  <conditionalFormatting sqref="C128:AF128">
    <cfRule type="cellIs" dxfId="499" priority="369" stopIfTrue="1" operator="equal">
      <formula>$AH128</formula>
    </cfRule>
  </conditionalFormatting>
  <conditionalFormatting sqref="AG128:AG131">
    <cfRule type="expression" dxfId="498" priority="368" stopIfTrue="1">
      <formula>AR128</formula>
    </cfRule>
  </conditionalFormatting>
  <conditionalFormatting sqref="C128:AF128">
    <cfRule type="cellIs" dxfId="497" priority="367" stopIfTrue="1" operator="equal">
      <formula>$AH128</formula>
    </cfRule>
  </conditionalFormatting>
  <conditionalFormatting sqref="C74:AF74">
    <cfRule type="cellIs" dxfId="496" priority="366" stopIfTrue="1" operator="equal">
      <formula>$AH74</formula>
    </cfRule>
  </conditionalFormatting>
  <conditionalFormatting sqref="C80:AF80">
    <cfRule type="cellIs" dxfId="495" priority="365" stopIfTrue="1" operator="equal">
      <formula>$AH80</formula>
    </cfRule>
  </conditionalFormatting>
  <conditionalFormatting sqref="C86:AF86">
    <cfRule type="cellIs" dxfId="494" priority="364" stopIfTrue="1" operator="equal">
      <formula>$AH86</formula>
    </cfRule>
  </conditionalFormatting>
  <conditionalFormatting sqref="C92:AF92">
    <cfRule type="cellIs" dxfId="493" priority="363" stopIfTrue="1" operator="equal">
      <formula>$AH92</formula>
    </cfRule>
  </conditionalFormatting>
  <conditionalFormatting sqref="C98:AF98">
    <cfRule type="cellIs" dxfId="492" priority="362" stopIfTrue="1" operator="equal">
      <formula>$AH98</formula>
    </cfRule>
  </conditionalFormatting>
  <conditionalFormatting sqref="C104:AF104">
    <cfRule type="cellIs" dxfId="491" priority="361" stopIfTrue="1" operator="equal">
      <formula>$AH104</formula>
    </cfRule>
  </conditionalFormatting>
  <conditionalFormatting sqref="C110:AF110">
    <cfRule type="cellIs" dxfId="490" priority="360" stopIfTrue="1" operator="equal">
      <formula>$AH110</formula>
    </cfRule>
  </conditionalFormatting>
  <conditionalFormatting sqref="C116:AF116">
    <cfRule type="cellIs" dxfId="489" priority="359" stopIfTrue="1" operator="equal">
      <formula>$AH116</formula>
    </cfRule>
  </conditionalFormatting>
  <conditionalFormatting sqref="C122:AF122">
    <cfRule type="cellIs" dxfId="488" priority="358" stopIfTrue="1" operator="equal">
      <formula>$AH122</formula>
    </cfRule>
  </conditionalFormatting>
  <conditionalFormatting sqref="C128:AF128">
    <cfRule type="cellIs" dxfId="487" priority="357" stopIfTrue="1" operator="equal">
      <formula>$AH128</formula>
    </cfRule>
  </conditionalFormatting>
  <conditionalFormatting sqref="AG146:AG149">
    <cfRule type="expression" dxfId="486" priority="356" stopIfTrue="1">
      <formula>AR146</formula>
    </cfRule>
  </conditionalFormatting>
  <conditionalFormatting sqref="C146:AF146">
    <cfRule type="cellIs" dxfId="485" priority="355" stopIfTrue="1" operator="equal">
      <formula>$AH146</formula>
    </cfRule>
  </conditionalFormatting>
  <conditionalFormatting sqref="C146:AF146">
    <cfRule type="cellIs" dxfId="484" priority="354" stopIfTrue="1" operator="equal">
      <formula>$AH146</formula>
    </cfRule>
  </conditionalFormatting>
  <conditionalFormatting sqref="AG146:AG149">
    <cfRule type="expression" dxfId="483" priority="353" stopIfTrue="1">
      <formula>AR146</formula>
    </cfRule>
  </conditionalFormatting>
  <conditionalFormatting sqref="C146:AF146">
    <cfRule type="cellIs" dxfId="482" priority="352" stopIfTrue="1" operator="equal">
      <formula>$AH146</formula>
    </cfRule>
  </conditionalFormatting>
  <conditionalFormatting sqref="AG146:AG149">
    <cfRule type="expression" dxfId="481" priority="351" stopIfTrue="1">
      <formula>AR146</formula>
    </cfRule>
  </conditionalFormatting>
  <conditionalFormatting sqref="C146:AF146">
    <cfRule type="cellIs" dxfId="480" priority="350" stopIfTrue="1" operator="equal">
      <formula>$AH146</formula>
    </cfRule>
  </conditionalFormatting>
  <conditionalFormatting sqref="AG134:AG137">
    <cfRule type="expression" dxfId="479" priority="349" stopIfTrue="1">
      <formula>AR134</formula>
    </cfRule>
  </conditionalFormatting>
  <conditionalFormatting sqref="C134:H134 J134:AF134">
    <cfRule type="cellIs" dxfId="478" priority="348" stopIfTrue="1" operator="equal">
      <formula>$AH134</formula>
    </cfRule>
  </conditionalFormatting>
  <conditionalFormatting sqref="C134:H134 J134:AF134">
    <cfRule type="cellIs" dxfId="477" priority="347" stopIfTrue="1" operator="equal">
      <formula>$AH134</formula>
    </cfRule>
  </conditionalFormatting>
  <conditionalFormatting sqref="AG134:AG137">
    <cfRule type="expression" dxfId="476" priority="346" stopIfTrue="1">
      <formula>AR134</formula>
    </cfRule>
  </conditionalFormatting>
  <conditionalFormatting sqref="C134:H134 J134:AF134">
    <cfRule type="cellIs" dxfId="475" priority="345" stopIfTrue="1" operator="equal">
      <formula>$AH134</formula>
    </cfRule>
  </conditionalFormatting>
  <conditionalFormatting sqref="AG134:AG137">
    <cfRule type="expression" dxfId="474" priority="344" stopIfTrue="1">
      <formula>AR134</formula>
    </cfRule>
  </conditionalFormatting>
  <conditionalFormatting sqref="C134:H134 J134:AF134">
    <cfRule type="cellIs" dxfId="473" priority="343" stopIfTrue="1" operator="equal">
      <formula>$AH134</formula>
    </cfRule>
  </conditionalFormatting>
  <conditionalFormatting sqref="AG140:AG143">
    <cfRule type="expression" dxfId="472" priority="342" stopIfTrue="1">
      <formula>AR140</formula>
    </cfRule>
  </conditionalFormatting>
  <conditionalFormatting sqref="C140:AF140">
    <cfRule type="cellIs" dxfId="471" priority="341" stopIfTrue="1" operator="equal">
      <formula>$AH140</formula>
    </cfRule>
  </conditionalFormatting>
  <conditionalFormatting sqref="C140:AF140">
    <cfRule type="cellIs" dxfId="470" priority="340" stopIfTrue="1" operator="equal">
      <formula>$AH140</formula>
    </cfRule>
  </conditionalFormatting>
  <conditionalFormatting sqref="AG140:AG143">
    <cfRule type="expression" dxfId="469" priority="339" stopIfTrue="1">
      <formula>AR140</formula>
    </cfRule>
  </conditionalFormatting>
  <conditionalFormatting sqref="C140:AF140">
    <cfRule type="cellIs" dxfId="468" priority="338" stopIfTrue="1" operator="equal">
      <formula>$AH140</formula>
    </cfRule>
  </conditionalFormatting>
  <conditionalFormatting sqref="AG140:AG143">
    <cfRule type="expression" dxfId="467" priority="337" stopIfTrue="1">
      <formula>AR140</formula>
    </cfRule>
  </conditionalFormatting>
  <conditionalFormatting sqref="C140:AF140">
    <cfRule type="cellIs" dxfId="466" priority="336" stopIfTrue="1" operator="equal">
      <formula>$AH140</formula>
    </cfRule>
  </conditionalFormatting>
  <conditionalFormatting sqref="AG164:AG167">
    <cfRule type="expression" dxfId="465" priority="335" stopIfTrue="1">
      <formula>AR164</formula>
    </cfRule>
  </conditionalFormatting>
  <conditionalFormatting sqref="C164:AF164">
    <cfRule type="cellIs" dxfId="464" priority="334" stopIfTrue="1" operator="equal">
      <formula>$AH164</formula>
    </cfRule>
  </conditionalFormatting>
  <conditionalFormatting sqref="C164:AF164">
    <cfRule type="cellIs" dxfId="463" priority="333" stopIfTrue="1" operator="equal">
      <formula>$AH164</formula>
    </cfRule>
  </conditionalFormatting>
  <conditionalFormatting sqref="AG164:AG167">
    <cfRule type="expression" dxfId="462" priority="332" stopIfTrue="1">
      <formula>AR164</formula>
    </cfRule>
  </conditionalFormatting>
  <conditionalFormatting sqref="C164:AF164">
    <cfRule type="cellIs" dxfId="461" priority="331" stopIfTrue="1" operator="equal">
      <formula>$AH164</formula>
    </cfRule>
  </conditionalFormatting>
  <conditionalFormatting sqref="AG164:AG167">
    <cfRule type="expression" dxfId="460" priority="330" stopIfTrue="1">
      <formula>AR164</formula>
    </cfRule>
  </conditionalFormatting>
  <conditionalFormatting sqref="C164:AF164">
    <cfRule type="cellIs" dxfId="459" priority="329" stopIfTrue="1" operator="equal">
      <formula>$AH164</formula>
    </cfRule>
  </conditionalFormatting>
  <conditionalFormatting sqref="AG152:AG155">
    <cfRule type="expression" dxfId="458" priority="328" stopIfTrue="1">
      <formula>AR152</formula>
    </cfRule>
  </conditionalFormatting>
  <conditionalFormatting sqref="C152:AF152">
    <cfRule type="cellIs" dxfId="457" priority="327" stopIfTrue="1" operator="equal">
      <formula>$AH152</formula>
    </cfRule>
  </conditionalFormatting>
  <conditionalFormatting sqref="C152:AF152">
    <cfRule type="cellIs" dxfId="456" priority="326" stopIfTrue="1" operator="equal">
      <formula>$AH152</formula>
    </cfRule>
  </conditionalFormatting>
  <conditionalFormatting sqref="AG152:AG155">
    <cfRule type="expression" dxfId="455" priority="325" stopIfTrue="1">
      <formula>AR152</formula>
    </cfRule>
  </conditionalFormatting>
  <conditionalFormatting sqref="C152:AF152">
    <cfRule type="cellIs" dxfId="454" priority="324" stopIfTrue="1" operator="equal">
      <formula>$AH152</formula>
    </cfRule>
  </conditionalFormatting>
  <conditionalFormatting sqref="AG152:AG155">
    <cfRule type="expression" dxfId="453" priority="323" stopIfTrue="1">
      <formula>AR152</formula>
    </cfRule>
  </conditionalFormatting>
  <conditionalFormatting sqref="C152:AF152">
    <cfRule type="cellIs" dxfId="452" priority="322" stopIfTrue="1" operator="equal">
      <formula>$AH152</formula>
    </cfRule>
  </conditionalFormatting>
  <conditionalFormatting sqref="AG158:AG161">
    <cfRule type="expression" dxfId="451" priority="321" stopIfTrue="1">
      <formula>AR158</formula>
    </cfRule>
  </conditionalFormatting>
  <conditionalFormatting sqref="C158:AF158">
    <cfRule type="cellIs" dxfId="450" priority="320" stopIfTrue="1" operator="equal">
      <formula>$AH158</formula>
    </cfRule>
  </conditionalFormatting>
  <conditionalFormatting sqref="C158:AF158">
    <cfRule type="cellIs" dxfId="449" priority="319" stopIfTrue="1" operator="equal">
      <formula>$AH158</formula>
    </cfRule>
  </conditionalFormatting>
  <conditionalFormatting sqref="AG158:AG161">
    <cfRule type="expression" dxfId="448" priority="318" stopIfTrue="1">
      <formula>AR158</formula>
    </cfRule>
  </conditionalFormatting>
  <conditionalFormatting sqref="C158:AF158">
    <cfRule type="cellIs" dxfId="447" priority="317" stopIfTrue="1" operator="equal">
      <formula>$AH158</formula>
    </cfRule>
  </conditionalFormatting>
  <conditionalFormatting sqref="AG158:AG161">
    <cfRule type="expression" dxfId="446" priority="316" stopIfTrue="1">
      <formula>AR158</formula>
    </cfRule>
  </conditionalFormatting>
  <conditionalFormatting sqref="C158:AF158">
    <cfRule type="cellIs" dxfId="445" priority="315" stopIfTrue="1" operator="equal">
      <formula>$AH158</formula>
    </cfRule>
  </conditionalFormatting>
  <conditionalFormatting sqref="AG182:AG185">
    <cfRule type="expression" dxfId="444" priority="314" stopIfTrue="1">
      <formula>AR182</formula>
    </cfRule>
  </conditionalFormatting>
  <conditionalFormatting sqref="C182:AF182">
    <cfRule type="cellIs" dxfId="443" priority="313" stopIfTrue="1" operator="equal">
      <formula>$AH182</formula>
    </cfRule>
  </conditionalFormatting>
  <conditionalFormatting sqref="C182:AF182">
    <cfRule type="cellIs" dxfId="442" priority="312" stopIfTrue="1" operator="equal">
      <formula>$AH182</formula>
    </cfRule>
  </conditionalFormatting>
  <conditionalFormatting sqref="AG182:AG185">
    <cfRule type="expression" dxfId="441" priority="311" stopIfTrue="1">
      <formula>AR182</formula>
    </cfRule>
  </conditionalFormatting>
  <conditionalFormatting sqref="C182:AF182">
    <cfRule type="cellIs" dxfId="440" priority="310" stopIfTrue="1" operator="equal">
      <formula>$AH182</formula>
    </cfRule>
  </conditionalFormatting>
  <conditionalFormatting sqref="AG182:AG185">
    <cfRule type="expression" dxfId="439" priority="309" stopIfTrue="1">
      <formula>AR182</formula>
    </cfRule>
  </conditionalFormatting>
  <conditionalFormatting sqref="C182:AF182">
    <cfRule type="cellIs" dxfId="438" priority="308" stopIfTrue="1" operator="equal">
      <formula>$AH182</formula>
    </cfRule>
  </conditionalFormatting>
  <conditionalFormatting sqref="AG170:AG173">
    <cfRule type="expression" dxfId="437" priority="307" stopIfTrue="1">
      <formula>AR170</formula>
    </cfRule>
  </conditionalFormatting>
  <conditionalFormatting sqref="C170:AF170">
    <cfRule type="cellIs" dxfId="436" priority="306" stopIfTrue="1" operator="equal">
      <formula>$AH170</formula>
    </cfRule>
  </conditionalFormatting>
  <conditionalFormatting sqref="C170:AF170">
    <cfRule type="cellIs" dxfId="435" priority="305" stopIfTrue="1" operator="equal">
      <formula>$AH170</formula>
    </cfRule>
  </conditionalFormatting>
  <conditionalFormatting sqref="AG170:AG173">
    <cfRule type="expression" dxfId="434" priority="304" stopIfTrue="1">
      <formula>AR170</formula>
    </cfRule>
  </conditionalFormatting>
  <conditionalFormatting sqref="C170:AF170">
    <cfRule type="cellIs" dxfId="433" priority="303" stopIfTrue="1" operator="equal">
      <formula>$AH170</formula>
    </cfRule>
  </conditionalFormatting>
  <conditionalFormatting sqref="AG170:AG173">
    <cfRule type="expression" dxfId="432" priority="302" stopIfTrue="1">
      <formula>AR170</formula>
    </cfRule>
  </conditionalFormatting>
  <conditionalFormatting sqref="C170:AF170">
    <cfRule type="cellIs" dxfId="431" priority="301" stopIfTrue="1" operator="equal">
      <formula>$AH170</formula>
    </cfRule>
  </conditionalFormatting>
  <conditionalFormatting sqref="AG176:AG179">
    <cfRule type="expression" dxfId="430" priority="300" stopIfTrue="1">
      <formula>AR176</formula>
    </cfRule>
  </conditionalFormatting>
  <conditionalFormatting sqref="C176:AF176">
    <cfRule type="cellIs" dxfId="429" priority="299" stopIfTrue="1" operator="equal">
      <formula>$AH176</formula>
    </cfRule>
  </conditionalFormatting>
  <conditionalFormatting sqref="C176:AF176">
    <cfRule type="cellIs" dxfId="428" priority="298" stopIfTrue="1" operator="equal">
      <formula>$AH176</formula>
    </cfRule>
  </conditionalFormatting>
  <conditionalFormatting sqref="AG176:AG179">
    <cfRule type="expression" dxfId="427" priority="297" stopIfTrue="1">
      <formula>AR176</formula>
    </cfRule>
  </conditionalFormatting>
  <conditionalFormatting sqref="C176:AF176">
    <cfRule type="cellIs" dxfId="426" priority="296" stopIfTrue="1" operator="equal">
      <formula>$AH176</formula>
    </cfRule>
  </conditionalFormatting>
  <conditionalFormatting sqref="AG176:AG179">
    <cfRule type="expression" dxfId="425" priority="295" stopIfTrue="1">
      <formula>AR176</formula>
    </cfRule>
  </conditionalFormatting>
  <conditionalFormatting sqref="C176:AF176">
    <cfRule type="cellIs" dxfId="424" priority="294" stopIfTrue="1" operator="equal">
      <formula>$AH176</formula>
    </cfRule>
  </conditionalFormatting>
  <conditionalFormatting sqref="AG188:AG191">
    <cfRule type="expression" dxfId="423" priority="293" stopIfTrue="1">
      <formula>AR188</formula>
    </cfRule>
  </conditionalFormatting>
  <conditionalFormatting sqref="C188:AF188">
    <cfRule type="cellIs" dxfId="422" priority="292" stopIfTrue="1" operator="equal">
      <formula>$AH188</formula>
    </cfRule>
  </conditionalFormatting>
  <conditionalFormatting sqref="C188:AF188">
    <cfRule type="cellIs" dxfId="421" priority="291" stopIfTrue="1" operator="equal">
      <formula>$AH188</formula>
    </cfRule>
  </conditionalFormatting>
  <conditionalFormatting sqref="AG188:AG191">
    <cfRule type="expression" dxfId="420" priority="290" stopIfTrue="1">
      <formula>AR188</formula>
    </cfRule>
  </conditionalFormatting>
  <conditionalFormatting sqref="C188:AF188">
    <cfRule type="cellIs" dxfId="419" priority="289" stopIfTrue="1" operator="equal">
      <formula>$AH188</formula>
    </cfRule>
  </conditionalFormatting>
  <conditionalFormatting sqref="AG188:AG191">
    <cfRule type="expression" dxfId="418" priority="288" stopIfTrue="1">
      <formula>AR188</formula>
    </cfRule>
  </conditionalFormatting>
  <conditionalFormatting sqref="C188:AF188">
    <cfRule type="cellIs" dxfId="417" priority="287" stopIfTrue="1" operator="equal">
      <formula>$AH188</formula>
    </cfRule>
  </conditionalFormatting>
  <conditionalFormatting sqref="C134:H134 J134:AF134">
    <cfRule type="cellIs" dxfId="416" priority="286" stopIfTrue="1" operator="equal">
      <formula>$AH134</formula>
    </cfRule>
  </conditionalFormatting>
  <conditionalFormatting sqref="C140:AF140">
    <cfRule type="cellIs" dxfId="415" priority="285" stopIfTrue="1" operator="equal">
      <formula>$AH140</formula>
    </cfRule>
  </conditionalFormatting>
  <conditionalFormatting sqref="C146:AF146">
    <cfRule type="cellIs" dxfId="414" priority="284" stopIfTrue="1" operator="equal">
      <formula>$AH146</formula>
    </cfRule>
  </conditionalFormatting>
  <conditionalFormatting sqref="C152:AF152">
    <cfRule type="cellIs" dxfId="413" priority="283" stopIfTrue="1" operator="equal">
      <formula>$AH152</formula>
    </cfRule>
  </conditionalFormatting>
  <conditionalFormatting sqref="C158:AF158">
    <cfRule type="cellIs" dxfId="412" priority="282" stopIfTrue="1" operator="equal">
      <formula>$AH158</formula>
    </cfRule>
  </conditionalFormatting>
  <conditionalFormatting sqref="C164:AF164">
    <cfRule type="cellIs" dxfId="411" priority="281" stopIfTrue="1" operator="equal">
      <formula>$AH164</formula>
    </cfRule>
  </conditionalFormatting>
  <conditionalFormatting sqref="C170:AF170">
    <cfRule type="cellIs" dxfId="410" priority="280" stopIfTrue="1" operator="equal">
      <formula>$AH170</formula>
    </cfRule>
  </conditionalFormatting>
  <conditionalFormatting sqref="C176:AF176">
    <cfRule type="cellIs" dxfId="409" priority="279" stopIfTrue="1" operator="equal">
      <formula>$AH176</formula>
    </cfRule>
  </conditionalFormatting>
  <conditionalFormatting sqref="C182:AF182">
    <cfRule type="cellIs" dxfId="408" priority="278" stopIfTrue="1" operator="equal">
      <formula>$AH182</formula>
    </cfRule>
  </conditionalFormatting>
  <conditionalFormatting sqref="C188:AF188">
    <cfRule type="cellIs" dxfId="407" priority="277" stopIfTrue="1" operator="equal">
      <formula>$AH188</formula>
    </cfRule>
  </conditionalFormatting>
  <conditionalFormatting sqref="AG194:AG197">
    <cfRule type="expression" dxfId="406" priority="269" stopIfTrue="1">
      <formula>AR194</formula>
    </cfRule>
  </conditionalFormatting>
  <conditionalFormatting sqref="C194:AF194">
    <cfRule type="cellIs" dxfId="405" priority="268" stopIfTrue="1" operator="equal">
      <formula>$AH194</formula>
    </cfRule>
  </conditionalFormatting>
  <conditionalFormatting sqref="C194:AF194">
    <cfRule type="cellIs" dxfId="404" priority="267" stopIfTrue="1" operator="equal">
      <formula>$AH194</formula>
    </cfRule>
  </conditionalFormatting>
  <conditionalFormatting sqref="AG194:AG197">
    <cfRule type="expression" dxfId="403" priority="266" stopIfTrue="1">
      <formula>AR194</formula>
    </cfRule>
  </conditionalFormatting>
  <conditionalFormatting sqref="C194:AF194">
    <cfRule type="cellIs" dxfId="402" priority="265" stopIfTrue="1" operator="equal">
      <formula>$AH194</formula>
    </cfRule>
  </conditionalFormatting>
  <conditionalFormatting sqref="AG194:AG197">
    <cfRule type="expression" dxfId="401" priority="264" stopIfTrue="1">
      <formula>AR194</formula>
    </cfRule>
  </conditionalFormatting>
  <conditionalFormatting sqref="C194:AF194">
    <cfRule type="cellIs" dxfId="400" priority="263" stopIfTrue="1" operator="equal">
      <formula>$AH194</formula>
    </cfRule>
  </conditionalFormatting>
  <conditionalFormatting sqref="C194:AF194">
    <cfRule type="cellIs" dxfId="399" priority="206" stopIfTrue="1" operator="equal">
      <formula>$AH194</formula>
    </cfRule>
  </conditionalFormatting>
  <conditionalFormatting sqref="C26:J26">
    <cfRule type="cellIs" dxfId="398" priority="116" stopIfTrue="1" operator="equal">
      <formula>$AH26</formula>
    </cfRule>
  </conditionalFormatting>
  <conditionalFormatting sqref="C38:J38">
    <cfRule type="cellIs" dxfId="397" priority="115" stopIfTrue="1" operator="equal">
      <formula>$AH38</formula>
    </cfRule>
  </conditionalFormatting>
  <conditionalFormatting sqref="C62:J62">
    <cfRule type="cellIs" dxfId="396" priority="114" stopIfTrue="1" operator="equal">
      <formula>$AH62</formula>
    </cfRule>
  </conditionalFormatting>
  <conditionalFormatting sqref="C104:J104">
    <cfRule type="cellIs" dxfId="395" priority="113" stopIfTrue="1" operator="equal">
      <formula>$AH104</formula>
    </cfRule>
  </conditionalFormatting>
  <conditionalFormatting sqref="C116:J116">
    <cfRule type="cellIs" dxfId="394" priority="112" stopIfTrue="1" operator="equal">
      <formula>$AH116</formula>
    </cfRule>
  </conditionalFormatting>
  <conditionalFormatting sqref="C122:J122">
    <cfRule type="cellIs" dxfId="393" priority="111" stopIfTrue="1" operator="equal">
      <formula>$AH122</formula>
    </cfRule>
  </conditionalFormatting>
  <conditionalFormatting sqref="C134:H134 J134">
    <cfRule type="cellIs" dxfId="392" priority="110" stopIfTrue="1" operator="equal">
      <formula>$AH134</formula>
    </cfRule>
  </conditionalFormatting>
  <conditionalFormatting sqref="C140:J140">
    <cfRule type="cellIs" dxfId="391" priority="109" stopIfTrue="1" operator="equal">
      <formula>$AH140</formula>
    </cfRule>
  </conditionalFormatting>
  <conditionalFormatting sqref="C164:J164">
    <cfRule type="cellIs" dxfId="390" priority="108" stopIfTrue="1" operator="equal">
      <formula>$AH164</formula>
    </cfRule>
  </conditionalFormatting>
  <conditionalFormatting sqref="C182:J182">
    <cfRule type="cellIs" dxfId="389" priority="107" stopIfTrue="1" operator="equal">
      <formula>$AH182</formula>
    </cfRule>
  </conditionalFormatting>
  <conditionalFormatting sqref="C20:I20">
    <cfRule type="cellIs" dxfId="388" priority="106" stopIfTrue="1" operator="equal">
      <formula>$AH20</formula>
    </cfRule>
  </conditionalFormatting>
  <conditionalFormatting sqref="C20:I20">
    <cfRule type="cellIs" dxfId="387" priority="105" stopIfTrue="1" operator="equal">
      <formula>$AH20</formula>
    </cfRule>
  </conditionalFormatting>
  <conditionalFormatting sqref="C20:I20">
    <cfRule type="cellIs" dxfId="386" priority="104" stopIfTrue="1" operator="equal">
      <formula>$AH20</formula>
    </cfRule>
  </conditionalFormatting>
  <conditionalFormatting sqref="C20:I20">
    <cfRule type="cellIs" dxfId="385" priority="103" stopIfTrue="1" operator="equal">
      <formula>$AH20</formula>
    </cfRule>
  </conditionalFormatting>
  <conditionalFormatting sqref="C20:I20">
    <cfRule type="cellIs" dxfId="384" priority="102" stopIfTrue="1" operator="equal">
      <formula>$AH20</formula>
    </cfRule>
  </conditionalFormatting>
  <conditionalFormatting sqref="C32:I32">
    <cfRule type="cellIs" dxfId="383" priority="101" stopIfTrue="1" operator="equal">
      <formula>$AH32</formula>
    </cfRule>
  </conditionalFormatting>
  <conditionalFormatting sqref="C32:I32">
    <cfRule type="cellIs" dxfId="382" priority="100" stopIfTrue="1" operator="equal">
      <formula>$AH32</formula>
    </cfRule>
  </conditionalFormatting>
  <conditionalFormatting sqref="C32:I32">
    <cfRule type="cellIs" dxfId="381" priority="99" stopIfTrue="1" operator="equal">
      <formula>$AH32</formula>
    </cfRule>
  </conditionalFormatting>
  <conditionalFormatting sqref="C32:I32">
    <cfRule type="cellIs" dxfId="380" priority="98" stopIfTrue="1" operator="equal">
      <formula>$AH32</formula>
    </cfRule>
  </conditionalFormatting>
  <conditionalFormatting sqref="C32:I32">
    <cfRule type="cellIs" dxfId="379" priority="97" stopIfTrue="1" operator="equal">
      <formula>$AH32</formula>
    </cfRule>
  </conditionalFormatting>
  <conditionalFormatting sqref="C44:I44">
    <cfRule type="cellIs" dxfId="378" priority="96" stopIfTrue="1" operator="equal">
      <formula>$AH44</formula>
    </cfRule>
  </conditionalFormatting>
  <conditionalFormatting sqref="C44:I44">
    <cfRule type="cellIs" dxfId="377" priority="95" stopIfTrue="1" operator="equal">
      <formula>$AH44</formula>
    </cfRule>
  </conditionalFormatting>
  <conditionalFormatting sqref="C44:I44">
    <cfRule type="cellIs" dxfId="376" priority="94" stopIfTrue="1" operator="equal">
      <formula>$AH44</formula>
    </cfRule>
  </conditionalFormatting>
  <conditionalFormatting sqref="C44:I44">
    <cfRule type="cellIs" dxfId="375" priority="93" stopIfTrue="1" operator="equal">
      <formula>$AH44</formula>
    </cfRule>
  </conditionalFormatting>
  <conditionalFormatting sqref="C44:I44">
    <cfRule type="cellIs" dxfId="374" priority="92" stopIfTrue="1" operator="equal">
      <formula>$AH44</formula>
    </cfRule>
  </conditionalFormatting>
  <conditionalFormatting sqref="C50:I50">
    <cfRule type="cellIs" dxfId="373" priority="91" stopIfTrue="1" operator="equal">
      <formula>$AH50</formula>
    </cfRule>
  </conditionalFormatting>
  <conditionalFormatting sqref="C50:I50">
    <cfRule type="cellIs" dxfId="372" priority="90" stopIfTrue="1" operator="equal">
      <formula>$AH50</formula>
    </cfRule>
  </conditionalFormatting>
  <conditionalFormatting sqref="C50:I50">
    <cfRule type="cellIs" dxfId="371" priority="89" stopIfTrue="1" operator="equal">
      <formula>$AH50</formula>
    </cfRule>
  </conditionalFormatting>
  <conditionalFormatting sqref="C50:I50">
    <cfRule type="cellIs" dxfId="370" priority="88" stopIfTrue="1" operator="equal">
      <formula>$AH50</formula>
    </cfRule>
  </conditionalFormatting>
  <conditionalFormatting sqref="C50:I50">
    <cfRule type="cellIs" dxfId="369" priority="87" stopIfTrue="1" operator="equal">
      <formula>$AH50</formula>
    </cfRule>
  </conditionalFormatting>
  <conditionalFormatting sqref="C56:I56">
    <cfRule type="cellIs" dxfId="368" priority="86" stopIfTrue="1" operator="equal">
      <formula>$AH56</formula>
    </cfRule>
  </conditionalFormatting>
  <conditionalFormatting sqref="C56:I56">
    <cfRule type="cellIs" dxfId="367" priority="85" stopIfTrue="1" operator="equal">
      <formula>$AH56</formula>
    </cfRule>
  </conditionalFormatting>
  <conditionalFormatting sqref="C56:I56">
    <cfRule type="cellIs" dxfId="366" priority="84" stopIfTrue="1" operator="equal">
      <formula>$AH56</formula>
    </cfRule>
  </conditionalFormatting>
  <conditionalFormatting sqref="C56:I56">
    <cfRule type="cellIs" dxfId="365" priority="83" stopIfTrue="1" operator="equal">
      <formula>$AH56</formula>
    </cfRule>
  </conditionalFormatting>
  <conditionalFormatting sqref="C56:I56">
    <cfRule type="cellIs" dxfId="364" priority="82" stopIfTrue="1" operator="equal">
      <formula>$AH56</formula>
    </cfRule>
  </conditionalFormatting>
  <conditionalFormatting sqref="C68:I68">
    <cfRule type="cellIs" dxfId="363" priority="81" stopIfTrue="1" operator="equal">
      <formula>$AH68</formula>
    </cfRule>
  </conditionalFormatting>
  <conditionalFormatting sqref="C68:I68">
    <cfRule type="cellIs" dxfId="362" priority="80" stopIfTrue="1" operator="equal">
      <formula>$AH68</formula>
    </cfRule>
  </conditionalFormatting>
  <conditionalFormatting sqref="C68:I68">
    <cfRule type="cellIs" dxfId="361" priority="79" stopIfTrue="1" operator="equal">
      <formula>$AH68</formula>
    </cfRule>
  </conditionalFormatting>
  <conditionalFormatting sqref="C68:I68">
    <cfRule type="cellIs" dxfId="360" priority="78" stopIfTrue="1" operator="equal">
      <formula>$AH68</formula>
    </cfRule>
  </conditionalFormatting>
  <conditionalFormatting sqref="C68:I68">
    <cfRule type="cellIs" dxfId="359" priority="77" stopIfTrue="1" operator="equal">
      <formula>$AH68</formula>
    </cfRule>
  </conditionalFormatting>
  <conditionalFormatting sqref="C74:I74">
    <cfRule type="cellIs" dxfId="358" priority="76" stopIfTrue="1" operator="equal">
      <formula>$AH74</formula>
    </cfRule>
  </conditionalFormatting>
  <conditionalFormatting sqref="C74:I74">
    <cfRule type="cellIs" dxfId="357" priority="75" stopIfTrue="1" operator="equal">
      <formula>$AH74</formula>
    </cfRule>
  </conditionalFormatting>
  <conditionalFormatting sqref="C74:I74">
    <cfRule type="cellIs" dxfId="356" priority="74" stopIfTrue="1" operator="equal">
      <formula>$AH74</formula>
    </cfRule>
  </conditionalFormatting>
  <conditionalFormatting sqref="C74:I74">
    <cfRule type="cellIs" dxfId="355" priority="73" stopIfTrue="1" operator="equal">
      <formula>$AH74</formula>
    </cfRule>
  </conditionalFormatting>
  <conditionalFormatting sqref="C74:I74">
    <cfRule type="cellIs" dxfId="354" priority="72" stopIfTrue="1" operator="equal">
      <formula>$AH74</formula>
    </cfRule>
  </conditionalFormatting>
  <conditionalFormatting sqref="C80:I80">
    <cfRule type="cellIs" dxfId="353" priority="71" stopIfTrue="1" operator="equal">
      <formula>$AH80</formula>
    </cfRule>
  </conditionalFormatting>
  <conditionalFormatting sqref="C80:I80">
    <cfRule type="cellIs" dxfId="352" priority="70" stopIfTrue="1" operator="equal">
      <formula>$AH80</formula>
    </cfRule>
  </conditionalFormatting>
  <conditionalFormatting sqref="C80:I80">
    <cfRule type="cellIs" dxfId="351" priority="69" stopIfTrue="1" operator="equal">
      <formula>$AH80</formula>
    </cfRule>
  </conditionalFormatting>
  <conditionalFormatting sqref="C80:I80">
    <cfRule type="cellIs" dxfId="350" priority="68" stopIfTrue="1" operator="equal">
      <formula>$AH80</formula>
    </cfRule>
  </conditionalFormatting>
  <conditionalFormatting sqref="C80:I80">
    <cfRule type="cellIs" dxfId="349" priority="67" stopIfTrue="1" operator="equal">
      <formula>$AH80</formula>
    </cfRule>
  </conditionalFormatting>
  <conditionalFormatting sqref="C86:I86">
    <cfRule type="cellIs" dxfId="348" priority="66" stopIfTrue="1" operator="equal">
      <formula>$AH86</formula>
    </cfRule>
  </conditionalFormatting>
  <conditionalFormatting sqref="C86:I86">
    <cfRule type="cellIs" dxfId="347" priority="65" stopIfTrue="1" operator="equal">
      <formula>$AH86</formula>
    </cfRule>
  </conditionalFormatting>
  <conditionalFormatting sqref="C86:I86">
    <cfRule type="cellIs" dxfId="346" priority="64" stopIfTrue="1" operator="equal">
      <formula>$AH86</formula>
    </cfRule>
  </conditionalFormatting>
  <conditionalFormatting sqref="C86:I86">
    <cfRule type="cellIs" dxfId="345" priority="63" stopIfTrue="1" operator="equal">
      <formula>$AH86</formula>
    </cfRule>
  </conditionalFormatting>
  <conditionalFormatting sqref="C86:I86">
    <cfRule type="cellIs" dxfId="344" priority="62" stopIfTrue="1" operator="equal">
      <formula>$AH86</formula>
    </cfRule>
  </conditionalFormatting>
  <conditionalFormatting sqref="C92:I92">
    <cfRule type="cellIs" dxfId="343" priority="61" stopIfTrue="1" operator="equal">
      <formula>$AH92</formula>
    </cfRule>
  </conditionalFormatting>
  <conditionalFormatting sqref="C92:I92">
    <cfRule type="cellIs" dxfId="342" priority="60" stopIfTrue="1" operator="equal">
      <formula>$AH92</formula>
    </cfRule>
  </conditionalFormatting>
  <conditionalFormatting sqref="C92:I92">
    <cfRule type="cellIs" dxfId="341" priority="59" stopIfTrue="1" operator="equal">
      <formula>$AH92</formula>
    </cfRule>
  </conditionalFormatting>
  <conditionalFormatting sqref="C92:I92">
    <cfRule type="cellIs" dxfId="340" priority="58" stopIfTrue="1" operator="equal">
      <formula>$AH92</formula>
    </cfRule>
  </conditionalFormatting>
  <conditionalFormatting sqref="C92:I92">
    <cfRule type="cellIs" dxfId="339" priority="57" stopIfTrue="1" operator="equal">
      <formula>$AH92</formula>
    </cfRule>
  </conditionalFormatting>
  <conditionalFormatting sqref="C98:I98">
    <cfRule type="cellIs" dxfId="338" priority="56" stopIfTrue="1" operator="equal">
      <formula>$AH98</formula>
    </cfRule>
  </conditionalFormatting>
  <conditionalFormatting sqref="C98:I98">
    <cfRule type="cellIs" dxfId="337" priority="55" stopIfTrue="1" operator="equal">
      <formula>$AH98</formula>
    </cfRule>
  </conditionalFormatting>
  <conditionalFormatting sqref="C98:I98">
    <cfRule type="cellIs" dxfId="336" priority="54" stopIfTrue="1" operator="equal">
      <formula>$AH98</formula>
    </cfRule>
  </conditionalFormatting>
  <conditionalFormatting sqref="C98:I98">
    <cfRule type="cellIs" dxfId="335" priority="53" stopIfTrue="1" operator="equal">
      <formula>$AH98</formula>
    </cfRule>
  </conditionalFormatting>
  <conditionalFormatting sqref="C98:I98">
    <cfRule type="cellIs" dxfId="334" priority="52" stopIfTrue="1" operator="equal">
      <formula>$AH98</formula>
    </cfRule>
  </conditionalFormatting>
  <conditionalFormatting sqref="C110:I110">
    <cfRule type="cellIs" dxfId="333" priority="51" stopIfTrue="1" operator="equal">
      <formula>$AH110</formula>
    </cfRule>
  </conditionalFormatting>
  <conditionalFormatting sqref="C110:I110">
    <cfRule type="cellIs" dxfId="332" priority="50" stopIfTrue="1" operator="equal">
      <formula>$AH110</formula>
    </cfRule>
  </conditionalFormatting>
  <conditionalFormatting sqref="C110:I110">
    <cfRule type="cellIs" dxfId="331" priority="49" stopIfTrue="1" operator="equal">
      <formula>$AH110</formula>
    </cfRule>
  </conditionalFormatting>
  <conditionalFormatting sqref="C110:I110">
    <cfRule type="cellIs" dxfId="330" priority="48" stopIfTrue="1" operator="equal">
      <formula>$AH110</formula>
    </cfRule>
  </conditionalFormatting>
  <conditionalFormatting sqref="C110:I110">
    <cfRule type="cellIs" dxfId="329" priority="47" stopIfTrue="1" operator="equal">
      <formula>$AH110</formula>
    </cfRule>
  </conditionalFormatting>
  <conditionalFormatting sqref="C128:I128">
    <cfRule type="cellIs" dxfId="328" priority="46" stopIfTrue="1" operator="equal">
      <formula>$AH128</formula>
    </cfRule>
  </conditionalFormatting>
  <conditionalFormatting sqref="C128:I128">
    <cfRule type="cellIs" dxfId="327" priority="45" stopIfTrue="1" operator="equal">
      <formula>$AH128</formula>
    </cfRule>
  </conditionalFormatting>
  <conditionalFormatting sqref="C128:I128">
    <cfRule type="cellIs" dxfId="326" priority="44" stopIfTrue="1" operator="equal">
      <formula>$AH128</formula>
    </cfRule>
  </conditionalFormatting>
  <conditionalFormatting sqref="C128:I128">
    <cfRule type="cellIs" dxfId="325" priority="43" stopIfTrue="1" operator="equal">
      <formula>$AH128</formula>
    </cfRule>
  </conditionalFormatting>
  <conditionalFormatting sqref="C128:I128">
    <cfRule type="cellIs" dxfId="324" priority="42" stopIfTrue="1" operator="equal">
      <formula>$AH128</formula>
    </cfRule>
  </conditionalFormatting>
  <conditionalFormatting sqref="C146:I146">
    <cfRule type="cellIs" dxfId="323" priority="41" stopIfTrue="1" operator="equal">
      <formula>$AH146</formula>
    </cfRule>
  </conditionalFormatting>
  <conditionalFormatting sqref="C146:I146">
    <cfRule type="cellIs" dxfId="322" priority="40" stopIfTrue="1" operator="equal">
      <formula>$AH146</formula>
    </cfRule>
  </conditionalFormatting>
  <conditionalFormatting sqref="C146:I146">
    <cfRule type="cellIs" dxfId="321" priority="39" stopIfTrue="1" operator="equal">
      <formula>$AH146</formula>
    </cfRule>
  </conditionalFormatting>
  <conditionalFormatting sqref="C146:I146">
    <cfRule type="cellIs" dxfId="320" priority="38" stopIfTrue="1" operator="equal">
      <formula>$AH146</formula>
    </cfRule>
  </conditionalFormatting>
  <conditionalFormatting sqref="C146:I146">
    <cfRule type="cellIs" dxfId="319" priority="37" stopIfTrue="1" operator="equal">
      <formula>$AH146</formula>
    </cfRule>
  </conditionalFormatting>
  <conditionalFormatting sqref="C152:I152">
    <cfRule type="cellIs" dxfId="318" priority="36" stopIfTrue="1" operator="equal">
      <formula>$AH152</formula>
    </cfRule>
  </conditionalFormatting>
  <conditionalFormatting sqref="C152:I152">
    <cfRule type="cellIs" dxfId="317" priority="35" stopIfTrue="1" operator="equal">
      <formula>$AH152</formula>
    </cfRule>
  </conditionalFormatting>
  <conditionalFormatting sqref="C152:I152">
    <cfRule type="cellIs" dxfId="316" priority="34" stopIfTrue="1" operator="equal">
      <formula>$AH152</formula>
    </cfRule>
  </conditionalFormatting>
  <conditionalFormatting sqref="C152:I152">
    <cfRule type="cellIs" dxfId="315" priority="33" stopIfTrue="1" operator="equal">
      <formula>$AH152</formula>
    </cfRule>
  </conditionalFormatting>
  <conditionalFormatting sqref="C152:I152">
    <cfRule type="cellIs" dxfId="314" priority="32" stopIfTrue="1" operator="equal">
      <formula>$AH152</formula>
    </cfRule>
  </conditionalFormatting>
  <conditionalFormatting sqref="C158:I158">
    <cfRule type="cellIs" dxfId="313" priority="31" stopIfTrue="1" operator="equal">
      <formula>$AH158</formula>
    </cfRule>
  </conditionalFormatting>
  <conditionalFormatting sqref="C158:I158">
    <cfRule type="cellIs" dxfId="312" priority="30" stopIfTrue="1" operator="equal">
      <formula>$AH158</formula>
    </cfRule>
  </conditionalFormatting>
  <conditionalFormatting sqref="C158:I158">
    <cfRule type="cellIs" dxfId="311" priority="29" stopIfTrue="1" operator="equal">
      <formula>$AH158</formula>
    </cfRule>
  </conditionalFormatting>
  <conditionalFormatting sqref="C158:I158">
    <cfRule type="cellIs" dxfId="310" priority="28" stopIfTrue="1" operator="equal">
      <formula>$AH158</formula>
    </cfRule>
  </conditionalFormatting>
  <conditionalFormatting sqref="C158:I158">
    <cfRule type="cellIs" dxfId="309" priority="27" stopIfTrue="1" operator="equal">
      <formula>$AH158</formula>
    </cfRule>
  </conditionalFormatting>
  <conditionalFormatting sqref="C170:I170">
    <cfRule type="cellIs" dxfId="308" priority="26" stopIfTrue="1" operator="equal">
      <formula>$AH170</formula>
    </cfRule>
  </conditionalFormatting>
  <conditionalFormatting sqref="C170:I170">
    <cfRule type="cellIs" dxfId="307" priority="25" stopIfTrue="1" operator="equal">
      <formula>$AH170</formula>
    </cfRule>
  </conditionalFormatting>
  <conditionalFormatting sqref="C170:I170">
    <cfRule type="cellIs" dxfId="306" priority="24" stopIfTrue="1" operator="equal">
      <formula>$AH170</formula>
    </cfRule>
  </conditionalFormatting>
  <conditionalFormatting sqref="C170:I170">
    <cfRule type="cellIs" dxfId="305" priority="23" stopIfTrue="1" operator="equal">
      <formula>$AH170</formula>
    </cfRule>
  </conditionalFormatting>
  <conditionalFormatting sqref="C170:I170">
    <cfRule type="cellIs" dxfId="304" priority="22" stopIfTrue="1" operator="equal">
      <formula>$AH170</formula>
    </cfRule>
  </conditionalFormatting>
  <conditionalFormatting sqref="C176:I176">
    <cfRule type="cellIs" dxfId="303" priority="21" stopIfTrue="1" operator="equal">
      <formula>$AH176</formula>
    </cfRule>
  </conditionalFormatting>
  <conditionalFormatting sqref="C176:I176">
    <cfRule type="cellIs" dxfId="302" priority="20" stopIfTrue="1" operator="equal">
      <formula>$AH176</formula>
    </cfRule>
  </conditionalFormatting>
  <conditionalFormatting sqref="C176:I176">
    <cfRule type="cellIs" dxfId="301" priority="19" stopIfTrue="1" operator="equal">
      <formula>$AH176</formula>
    </cfRule>
  </conditionalFormatting>
  <conditionalFormatting sqref="C176:I176">
    <cfRule type="cellIs" dxfId="300" priority="18" stopIfTrue="1" operator="equal">
      <formula>$AH176</formula>
    </cfRule>
  </conditionalFormatting>
  <conditionalFormatting sqref="C176:I176">
    <cfRule type="cellIs" dxfId="299" priority="17" stopIfTrue="1" operator="equal">
      <formula>$AH176</formula>
    </cfRule>
  </conditionalFormatting>
  <conditionalFormatting sqref="C188:I188">
    <cfRule type="cellIs" dxfId="298" priority="16" stopIfTrue="1" operator="equal">
      <formula>$AH188</formula>
    </cfRule>
  </conditionalFormatting>
  <conditionalFormatting sqref="C188:I188">
    <cfRule type="cellIs" dxfId="297" priority="15" stopIfTrue="1" operator="equal">
      <formula>$AH188</formula>
    </cfRule>
  </conditionalFormatting>
  <conditionalFormatting sqref="C188:I188">
    <cfRule type="cellIs" dxfId="296" priority="14" stopIfTrue="1" operator="equal">
      <formula>$AH188</formula>
    </cfRule>
  </conditionalFormatting>
  <conditionalFormatting sqref="C188:I188">
    <cfRule type="cellIs" dxfId="295" priority="13" stopIfTrue="1" operator="equal">
      <formula>$AH188</formula>
    </cfRule>
  </conditionalFormatting>
  <conditionalFormatting sqref="C188:I188">
    <cfRule type="cellIs" dxfId="294" priority="12" stopIfTrue="1" operator="equal">
      <formula>$AH188</formula>
    </cfRule>
  </conditionalFormatting>
  <conditionalFormatting sqref="C194:I194">
    <cfRule type="cellIs" dxfId="293" priority="11" stopIfTrue="1" operator="equal">
      <formula>$AH194</formula>
    </cfRule>
  </conditionalFormatting>
  <conditionalFormatting sqref="C194:I194">
    <cfRule type="cellIs" dxfId="292" priority="10" stopIfTrue="1" operator="equal">
      <formula>$AH194</formula>
    </cfRule>
  </conditionalFormatting>
  <conditionalFormatting sqref="C194:I194">
    <cfRule type="cellIs" dxfId="291" priority="9" stopIfTrue="1" operator="equal">
      <formula>$AH194</formula>
    </cfRule>
  </conditionalFormatting>
  <conditionalFormatting sqref="C194:I194">
    <cfRule type="cellIs" dxfId="290" priority="8" stopIfTrue="1" operator="equal">
      <formula>$AH194</formula>
    </cfRule>
  </conditionalFormatting>
  <conditionalFormatting sqref="C194:I194">
    <cfRule type="cellIs" dxfId="289" priority="7" stopIfTrue="1" operator="equal">
      <formula>$AH194</formula>
    </cfRule>
  </conditionalFormatting>
  <conditionalFormatting sqref="I134">
    <cfRule type="cellIs" dxfId="288" priority="6" stopIfTrue="1" operator="equal">
      <formula>$AH134</formula>
    </cfRule>
  </conditionalFormatting>
  <conditionalFormatting sqref="I134">
    <cfRule type="cellIs" dxfId="287" priority="5" stopIfTrue="1" operator="equal">
      <formula>$AH134</formula>
    </cfRule>
  </conditionalFormatting>
  <conditionalFormatting sqref="I134">
    <cfRule type="cellIs" dxfId="286" priority="4" stopIfTrue="1" operator="equal">
      <formula>$AH134</formula>
    </cfRule>
  </conditionalFormatting>
  <conditionalFormatting sqref="I134">
    <cfRule type="cellIs" dxfId="285" priority="3" stopIfTrue="1" operator="equal">
      <formula>$AH134</formula>
    </cfRule>
  </conditionalFormatting>
  <conditionalFormatting sqref="I134">
    <cfRule type="cellIs" dxfId="284" priority="2" stopIfTrue="1" operator="equal">
      <formula>$AH134</formula>
    </cfRule>
  </conditionalFormatting>
  <conditionalFormatting sqref="I134">
    <cfRule type="cellIs" dxfId="283" priority="1" stopIfTrue="1" operator="equal">
      <formula>$AH134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8" manualBreakCount="8">
    <brk id="29" max="32" man="1"/>
    <brk id="53" max="32" man="1"/>
    <brk id="77" max="32" man="1"/>
    <brk id="101" max="32" man="1"/>
    <brk id="125" max="32" man="1"/>
    <brk id="149" max="32" man="1"/>
    <brk id="173" max="32" man="1"/>
    <brk id="197" max="3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.28515625" style="31" customWidth="1"/>
    <col min="29" max="29" width="11.7109375" style="31" customWidth="1"/>
    <col min="30" max="31" width="9.140625" style="172"/>
    <col min="32" max="16384" width="9.140625" style="31"/>
  </cols>
  <sheetData>
    <row r="1" spans="1:33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8"/>
      <c r="P1" s="45" t="s">
        <v>78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29"/>
      <c r="AC1" s="30"/>
      <c r="AD1"/>
      <c r="AE1"/>
    </row>
    <row r="2" spans="1:33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1"/>
      <c r="R2" s="1"/>
      <c r="S2" s="1"/>
      <c r="T2" s="1"/>
      <c r="U2" s="1"/>
      <c r="V2" s="32"/>
      <c r="W2" s="32"/>
      <c r="X2" s="1"/>
      <c r="Y2" s="32"/>
      <c r="Z2" s="32"/>
      <c r="AA2" s="32"/>
      <c r="AB2" s="32"/>
      <c r="AC2" s="35"/>
      <c r="AD2"/>
      <c r="AE2"/>
    </row>
    <row r="3" spans="1:33" ht="21.95" customHeight="1" thickBot="1" x14ac:dyDescent="0.25">
      <c r="A3" s="11" t="s">
        <v>0</v>
      </c>
      <c r="B3" s="12">
        <v>13</v>
      </c>
      <c r="C3" s="2" t="s">
        <v>29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4"/>
      <c r="P3" s="64" t="s">
        <v>31</v>
      </c>
      <c r="Q3" s="1"/>
      <c r="R3" s="1"/>
      <c r="S3" s="1"/>
      <c r="T3" s="1"/>
      <c r="U3" s="1"/>
      <c r="V3" s="32"/>
      <c r="W3" s="32"/>
      <c r="X3" s="1"/>
      <c r="Y3" s="32"/>
      <c r="Z3" s="32"/>
      <c r="AA3" s="32"/>
      <c r="AB3" s="32"/>
      <c r="AC3" s="35"/>
      <c r="AD3"/>
      <c r="AE3"/>
    </row>
    <row r="4" spans="1:33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16"/>
      <c r="P4" s="14"/>
      <c r="Q4" s="14"/>
      <c r="R4" s="14"/>
      <c r="S4" s="14"/>
      <c r="T4" s="14"/>
      <c r="U4" s="14"/>
      <c r="V4" s="37"/>
      <c r="W4" s="37"/>
      <c r="X4" s="14"/>
      <c r="Y4" s="37"/>
      <c r="Z4" s="37"/>
      <c r="AA4" s="37"/>
      <c r="AB4" s="37"/>
      <c r="AC4" s="38"/>
      <c r="AD4"/>
      <c r="AE4"/>
    </row>
    <row r="5" spans="1:33" s="46" customFormat="1" ht="114.95" customHeight="1" thickBot="1" x14ac:dyDescent="0.25">
      <c r="A5" s="17" t="s">
        <v>2</v>
      </c>
      <c r="B5" s="17" t="s">
        <v>3</v>
      </c>
      <c r="C5" s="63" t="s">
        <v>33</v>
      </c>
      <c r="D5" s="63" t="s">
        <v>34</v>
      </c>
      <c r="E5" s="63" t="s">
        <v>35</v>
      </c>
      <c r="F5" s="63" t="s">
        <v>36</v>
      </c>
      <c r="G5" s="63" t="s">
        <v>37</v>
      </c>
      <c r="H5" s="63" t="s">
        <v>38</v>
      </c>
      <c r="I5" s="63" t="s">
        <v>45</v>
      </c>
      <c r="J5" s="63" t="s">
        <v>46</v>
      </c>
      <c r="K5" s="63" t="s">
        <v>16</v>
      </c>
      <c r="L5" s="63" t="s">
        <v>17</v>
      </c>
      <c r="M5" s="63" t="s">
        <v>39</v>
      </c>
      <c r="N5" s="63" t="s">
        <v>40</v>
      </c>
      <c r="O5" s="63" t="s">
        <v>18</v>
      </c>
      <c r="P5" s="63" t="s">
        <v>19</v>
      </c>
      <c r="Q5" s="63" t="s">
        <v>47</v>
      </c>
      <c r="R5" s="65" t="s">
        <v>48</v>
      </c>
      <c r="S5" s="63" t="s">
        <v>49</v>
      </c>
      <c r="T5" s="63" t="s">
        <v>50</v>
      </c>
      <c r="U5" s="63" t="s">
        <v>51</v>
      </c>
      <c r="V5" s="68" t="s">
        <v>20</v>
      </c>
      <c r="W5" s="66" t="s">
        <v>52</v>
      </c>
      <c r="X5" s="66" t="s">
        <v>53</v>
      </c>
      <c r="Y5" s="66" t="s">
        <v>41</v>
      </c>
      <c r="Z5" s="67" t="s">
        <v>42</v>
      </c>
      <c r="AA5" s="67" t="s">
        <v>43</v>
      </c>
      <c r="AB5" s="67" t="s">
        <v>44</v>
      </c>
      <c r="AC5" s="17" t="s">
        <v>14</v>
      </c>
      <c r="AD5" s="164" t="s">
        <v>4</v>
      </c>
      <c r="AE5" s="164" t="s">
        <v>79</v>
      </c>
    </row>
    <row r="6" spans="1:33" s="39" customFormat="1" ht="15.6" customHeight="1" x14ac:dyDescent="0.2">
      <c r="A6" s="47"/>
      <c r="B6" s="18" t="s">
        <v>5</v>
      </c>
      <c r="C6" s="73"/>
      <c r="D6" s="74">
        <v>0</v>
      </c>
      <c r="E6" s="74">
        <v>0</v>
      </c>
      <c r="F6" s="74">
        <v>0</v>
      </c>
      <c r="G6" s="74">
        <v>0</v>
      </c>
      <c r="H6" s="74">
        <v>2</v>
      </c>
      <c r="I6" s="74">
        <v>1</v>
      </c>
      <c r="J6" s="74">
        <v>0</v>
      </c>
      <c r="K6" s="74">
        <v>1</v>
      </c>
      <c r="L6" s="74">
        <v>1</v>
      </c>
      <c r="M6" s="74">
        <v>1</v>
      </c>
      <c r="N6" s="74">
        <v>3</v>
      </c>
      <c r="O6" s="74">
        <v>2</v>
      </c>
      <c r="P6" s="74">
        <v>11</v>
      </c>
      <c r="Q6" s="74">
        <v>1</v>
      </c>
      <c r="R6" s="74">
        <v>0</v>
      </c>
      <c r="S6" s="74">
        <v>0</v>
      </c>
      <c r="T6" s="75">
        <v>1</v>
      </c>
      <c r="U6" s="76">
        <v>13</v>
      </c>
      <c r="V6" s="77">
        <v>2</v>
      </c>
      <c r="W6" s="78" t="s">
        <v>70</v>
      </c>
      <c r="X6" s="78" t="s">
        <v>70</v>
      </c>
      <c r="Y6" s="79" t="s">
        <v>70</v>
      </c>
      <c r="Z6" s="80" t="s">
        <v>70</v>
      </c>
      <c r="AA6" s="80" t="s">
        <v>70</v>
      </c>
      <c r="AB6" s="81" t="s">
        <v>70</v>
      </c>
      <c r="AC6" s="22" t="s">
        <v>6</v>
      </c>
      <c r="AD6" s="165"/>
      <c r="AE6" s="165"/>
      <c r="AF6" s="41"/>
      <c r="AG6" s="41"/>
    </row>
    <row r="7" spans="1:33" s="39" customFormat="1" ht="15.6" customHeight="1" x14ac:dyDescent="0.15">
      <c r="A7" s="145">
        <v>5.05</v>
      </c>
      <c r="B7" s="20" t="s">
        <v>7</v>
      </c>
      <c r="C7" s="82">
        <v>6</v>
      </c>
      <c r="D7" s="83">
        <v>2</v>
      </c>
      <c r="E7" s="83">
        <v>3</v>
      </c>
      <c r="F7" s="83">
        <v>4</v>
      </c>
      <c r="G7" s="83">
        <v>2</v>
      </c>
      <c r="H7" s="83">
        <v>1</v>
      </c>
      <c r="I7" s="83">
        <v>5</v>
      </c>
      <c r="J7" s="83">
        <v>3</v>
      </c>
      <c r="K7" s="83">
        <v>0</v>
      </c>
      <c r="L7" s="83">
        <v>2</v>
      </c>
      <c r="M7" s="83">
        <v>5</v>
      </c>
      <c r="N7" s="83">
        <v>3</v>
      </c>
      <c r="O7" s="83">
        <v>2</v>
      </c>
      <c r="P7" s="83">
        <v>0</v>
      </c>
      <c r="Q7" s="83">
        <v>0</v>
      </c>
      <c r="R7" s="83">
        <v>1</v>
      </c>
      <c r="S7" s="83">
        <v>0</v>
      </c>
      <c r="T7" s="84">
        <v>0</v>
      </c>
      <c r="U7" s="85">
        <v>0</v>
      </c>
      <c r="V7" s="86"/>
      <c r="W7" s="87" t="s">
        <v>70</v>
      </c>
      <c r="X7" s="87" t="s">
        <v>70</v>
      </c>
      <c r="Y7" s="88" t="s">
        <v>70</v>
      </c>
      <c r="Z7" s="89" t="s">
        <v>70</v>
      </c>
      <c r="AA7" s="89" t="s">
        <v>70</v>
      </c>
      <c r="AB7" s="90"/>
      <c r="AC7" s="23">
        <f>SUM(C7:AA7)</f>
        <v>39</v>
      </c>
      <c r="AD7" s="166"/>
      <c r="AE7" s="166"/>
      <c r="AF7" s="41"/>
      <c r="AG7" s="41"/>
    </row>
    <row r="8" spans="1:33" s="39" customFormat="1" ht="15.6" customHeight="1" x14ac:dyDescent="0.2">
      <c r="A8" s="173" t="s">
        <v>54</v>
      </c>
      <c r="B8" s="20" t="s">
        <v>8</v>
      </c>
      <c r="C8" s="82">
        <f>C7</f>
        <v>6</v>
      </c>
      <c r="D8" s="91">
        <f t="shared" ref="D8:V8" si="0">C8-D6+D7</f>
        <v>8</v>
      </c>
      <c r="E8" s="91">
        <f t="shared" si="0"/>
        <v>11</v>
      </c>
      <c r="F8" s="91">
        <f t="shared" si="0"/>
        <v>15</v>
      </c>
      <c r="G8" s="91">
        <f t="shared" si="0"/>
        <v>17</v>
      </c>
      <c r="H8" s="91">
        <f t="shared" si="0"/>
        <v>16</v>
      </c>
      <c r="I8" s="91">
        <f t="shared" si="0"/>
        <v>20</v>
      </c>
      <c r="J8" s="91">
        <f t="shared" si="0"/>
        <v>23</v>
      </c>
      <c r="K8" s="91">
        <f t="shared" si="0"/>
        <v>22</v>
      </c>
      <c r="L8" s="91">
        <f t="shared" si="0"/>
        <v>23</v>
      </c>
      <c r="M8" s="91">
        <f t="shared" si="0"/>
        <v>27</v>
      </c>
      <c r="N8" s="91">
        <f t="shared" si="0"/>
        <v>27</v>
      </c>
      <c r="O8" s="91">
        <f t="shared" si="0"/>
        <v>27</v>
      </c>
      <c r="P8" s="91">
        <f t="shared" si="0"/>
        <v>16</v>
      </c>
      <c r="Q8" s="91">
        <f t="shared" si="0"/>
        <v>15</v>
      </c>
      <c r="R8" s="91">
        <f t="shared" si="0"/>
        <v>16</v>
      </c>
      <c r="S8" s="91">
        <f t="shared" si="0"/>
        <v>16</v>
      </c>
      <c r="T8" s="92">
        <f t="shared" si="0"/>
        <v>15</v>
      </c>
      <c r="U8" s="93">
        <f t="shared" si="0"/>
        <v>2</v>
      </c>
      <c r="V8" s="94">
        <f t="shared" si="0"/>
        <v>0</v>
      </c>
      <c r="W8" s="95" t="s">
        <v>70</v>
      </c>
      <c r="X8" s="95" t="s">
        <v>70</v>
      </c>
      <c r="Y8" s="96" t="s">
        <v>70</v>
      </c>
      <c r="Z8" s="97" t="s">
        <v>70</v>
      </c>
      <c r="AA8" s="97" t="s">
        <v>70</v>
      </c>
      <c r="AB8" s="98" t="s">
        <v>70</v>
      </c>
      <c r="AC8" s="24"/>
      <c r="AD8" s="167">
        <f>MAX(C8:AB8)</f>
        <v>27</v>
      </c>
      <c r="AE8" s="167">
        <f>V8+SUM(W7:AA7)</f>
        <v>0</v>
      </c>
      <c r="AF8" s="41"/>
      <c r="AG8" s="41"/>
    </row>
    <row r="9" spans="1:33" s="39" customFormat="1" ht="15.6" customHeight="1" x14ac:dyDescent="0.2">
      <c r="A9" s="174"/>
      <c r="B9" s="20" t="s">
        <v>9</v>
      </c>
      <c r="C9" s="147"/>
      <c r="D9" s="148"/>
      <c r="E9" s="148"/>
      <c r="F9" s="148"/>
      <c r="G9" s="148"/>
      <c r="H9" s="148"/>
      <c r="I9" s="99">
        <v>5.17</v>
      </c>
      <c r="J9" s="148"/>
      <c r="K9" s="148"/>
      <c r="L9" s="148"/>
      <c r="M9" s="148"/>
      <c r="N9" s="148"/>
      <c r="O9" s="99">
        <v>5.26</v>
      </c>
      <c r="P9" s="148"/>
      <c r="Q9" s="148"/>
      <c r="R9" s="99">
        <v>5.34</v>
      </c>
      <c r="S9" s="148"/>
      <c r="T9" s="148"/>
      <c r="U9" s="149"/>
      <c r="V9" s="150">
        <v>5.4</v>
      </c>
      <c r="W9" s="149"/>
      <c r="X9" s="100" t="s">
        <v>70</v>
      </c>
      <c r="Y9" s="149"/>
      <c r="Z9" s="148"/>
      <c r="AA9" s="148"/>
      <c r="AB9" s="151" t="s">
        <v>70</v>
      </c>
      <c r="AC9" s="25">
        <v>35</v>
      </c>
      <c r="AD9" s="166"/>
      <c r="AE9" s="166"/>
      <c r="AF9" s="41"/>
      <c r="AG9" s="41"/>
    </row>
    <row r="10" spans="1:33" s="39" customFormat="1" ht="15.6" customHeight="1" x14ac:dyDescent="0.2">
      <c r="A10" s="175"/>
      <c r="B10" s="21" t="s">
        <v>10</v>
      </c>
      <c r="C10" s="152">
        <v>5.05</v>
      </c>
      <c r="D10" s="153"/>
      <c r="E10" s="153"/>
      <c r="F10" s="153"/>
      <c r="G10" s="153"/>
      <c r="H10" s="153"/>
      <c r="I10" s="101">
        <f>I9</f>
        <v>5.17</v>
      </c>
      <c r="J10" s="153"/>
      <c r="K10" s="153"/>
      <c r="L10" s="153"/>
      <c r="M10" s="153"/>
      <c r="N10" s="153"/>
      <c r="O10" s="101">
        <v>5.27</v>
      </c>
      <c r="P10" s="153"/>
      <c r="Q10" s="153"/>
      <c r="R10" s="101">
        <f>R9</f>
        <v>5.34</v>
      </c>
      <c r="S10" s="153"/>
      <c r="T10" s="153"/>
      <c r="U10" s="153"/>
      <c r="V10" s="154"/>
      <c r="W10" s="153"/>
      <c r="X10" s="102" t="s">
        <v>70</v>
      </c>
      <c r="Y10" s="153"/>
      <c r="Z10" s="153"/>
      <c r="AA10" s="153"/>
      <c r="AB10" s="155"/>
      <c r="AC10" s="24"/>
      <c r="AD10" s="168"/>
      <c r="AE10" s="168"/>
      <c r="AF10" s="41"/>
      <c r="AG10" s="41"/>
    </row>
    <row r="11" spans="1:33" s="39" customFormat="1" ht="15.6" customHeight="1" thickBot="1" x14ac:dyDescent="0.25">
      <c r="A11" s="146">
        <v>516</v>
      </c>
      <c r="B11" s="43" t="s">
        <v>11</v>
      </c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5"/>
      <c r="AC11" s="44"/>
      <c r="AD11" s="169"/>
      <c r="AE11" s="169"/>
      <c r="AF11" s="41"/>
      <c r="AG11" s="41"/>
    </row>
    <row r="12" spans="1:33" ht="15.6" customHeight="1" x14ac:dyDescent="0.2">
      <c r="A12" s="144"/>
      <c r="B12" s="18" t="s">
        <v>5</v>
      </c>
      <c r="C12" s="73"/>
      <c r="D12" s="74">
        <v>0</v>
      </c>
      <c r="E12" s="74">
        <v>0</v>
      </c>
      <c r="F12" s="74">
        <v>0</v>
      </c>
      <c r="G12" s="74">
        <v>0</v>
      </c>
      <c r="H12" s="74">
        <v>1</v>
      </c>
      <c r="I12" s="74">
        <v>0</v>
      </c>
      <c r="J12" s="74">
        <v>1</v>
      </c>
      <c r="K12" s="74">
        <v>1</v>
      </c>
      <c r="L12" s="74">
        <v>0</v>
      </c>
      <c r="M12" s="74">
        <v>1</v>
      </c>
      <c r="N12" s="74">
        <v>1</v>
      </c>
      <c r="O12" s="74">
        <v>1</v>
      </c>
      <c r="P12" s="74">
        <v>3</v>
      </c>
      <c r="Q12" s="74">
        <v>3</v>
      </c>
      <c r="R12" s="74">
        <v>3</v>
      </c>
      <c r="S12" s="74">
        <v>1</v>
      </c>
      <c r="T12" s="75">
        <v>1</v>
      </c>
      <c r="U12" s="76">
        <v>0</v>
      </c>
      <c r="V12" s="77">
        <v>0</v>
      </c>
      <c r="W12" s="78" t="s">
        <v>70</v>
      </c>
      <c r="X12" s="78" t="s">
        <v>70</v>
      </c>
      <c r="Y12" s="79" t="s">
        <v>70</v>
      </c>
      <c r="Z12" s="80" t="s">
        <v>70</v>
      </c>
      <c r="AA12" s="80" t="s">
        <v>70</v>
      </c>
      <c r="AB12" s="81" t="s">
        <v>70</v>
      </c>
      <c r="AC12" s="22" t="s">
        <v>6</v>
      </c>
      <c r="AD12" s="165"/>
      <c r="AE12" s="165"/>
      <c r="AF12" s="41"/>
      <c r="AG12" s="41"/>
    </row>
    <row r="13" spans="1:33" ht="15.6" customHeight="1" x14ac:dyDescent="0.2">
      <c r="A13" s="145">
        <v>5.4</v>
      </c>
      <c r="B13" s="20" t="s">
        <v>7</v>
      </c>
      <c r="C13" s="82">
        <v>1</v>
      </c>
      <c r="D13" s="83">
        <v>2</v>
      </c>
      <c r="E13" s="83">
        <v>3</v>
      </c>
      <c r="F13" s="83">
        <v>0</v>
      </c>
      <c r="G13" s="83">
        <v>0</v>
      </c>
      <c r="H13" s="83">
        <v>0</v>
      </c>
      <c r="I13" s="83">
        <v>2</v>
      </c>
      <c r="J13" s="83">
        <v>2</v>
      </c>
      <c r="K13" s="83">
        <v>5</v>
      </c>
      <c r="L13" s="83">
        <v>0</v>
      </c>
      <c r="M13" s="83">
        <v>0</v>
      </c>
      <c r="N13" s="83">
        <v>1</v>
      </c>
      <c r="O13" s="83">
        <v>1</v>
      </c>
      <c r="P13" s="83">
        <v>0</v>
      </c>
      <c r="Q13" s="83">
        <v>0</v>
      </c>
      <c r="R13" s="83">
        <v>0</v>
      </c>
      <c r="S13" s="83">
        <v>0</v>
      </c>
      <c r="T13" s="84">
        <v>0</v>
      </c>
      <c r="U13" s="85">
        <v>0</v>
      </c>
      <c r="V13" s="154"/>
      <c r="W13" s="87" t="s">
        <v>70</v>
      </c>
      <c r="X13" s="87" t="s">
        <v>70</v>
      </c>
      <c r="Y13" s="88" t="s">
        <v>70</v>
      </c>
      <c r="Z13" s="89" t="s">
        <v>70</v>
      </c>
      <c r="AA13" s="89" t="s">
        <v>70</v>
      </c>
      <c r="AB13" s="90"/>
      <c r="AC13" s="23">
        <f>SUM(C13:AA13)</f>
        <v>17</v>
      </c>
      <c r="AD13" s="166"/>
      <c r="AE13" s="166"/>
      <c r="AF13" s="41"/>
      <c r="AG13" s="41"/>
    </row>
    <row r="14" spans="1:33" ht="15.6" customHeight="1" x14ac:dyDescent="0.2">
      <c r="A14" s="173" t="s">
        <v>54</v>
      </c>
      <c r="B14" s="20" t="s">
        <v>8</v>
      </c>
      <c r="C14" s="82">
        <f>C13</f>
        <v>1</v>
      </c>
      <c r="D14" s="91">
        <f t="shared" ref="D14:V14" si="1">C14-D12+D13</f>
        <v>3</v>
      </c>
      <c r="E14" s="91">
        <f t="shared" si="1"/>
        <v>6</v>
      </c>
      <c r="F14" s="91">
        <f t="shared" si="1"/>
        <v>6</v>
      </c>
      <c r="G14" s="91">
        <f t="shared" si="1"/>
        <v>6</v>
      </c>
      <c r="H14" s="91">
        <f t="shared" si="1"/>
        <v>5</v>
      </c>
      <c r="I14" s="91">
        <f t="shared" si="1"/>
        <v>7</v>
      </c>
      <c r="J14" s="91">
        <f t="shared" si="1"/>
        <v>8</v>
      </c>
      <c r="K14" s="91">
        <f t="shared" si="1"/>
        <v>12</v>
      </c>
      <c r="L14" s="91">
        <f t="shared" si="1"/>
        <v>12</v>
      </c>
      <c r="M14" s="91">
        <f t="shared" si="1"/>
        <v>11</v>
      </c>
      <c r="N14" s="91">
        <f t="shared" si="1"/>
        <v>11</v>
      </c>
      <c r="O14" s="91">
        <f t="shared" si="1"/>
        <v>11</v>
      </c>
      <c r="P14" s="91">
        <f t="shared" si="1"/>
        <v>8</v>
      </c>
      <c r="Q14" s="91">
        <f t="shared" si="1"/>
        <v>5</v>
      </c>
      <c r="R14" s="91">
        <f t="shared" si="1"/>
        <v>2</v>
      </c>
      <c r="S14" s="91">
        <f t="shared" si="1"/>
        <v>1</v>
      </c>
      <c r="T14" s="92">
        <f t="shared" si="1"/>
        <v>0</v>
      </c>
      <c r="U14" s="93">
        <f t="shared" si="1"/>
        <v>0</v>
      </c>
      <c r="V14" s="94">
        <f t="shared" si="1"/>
        <v>0</v>
      </c>
      <c r="W14" s="95" t="s">
        <v>70</v>
      </c>
      <c r="X14" s="95" t="s">
        <v>70</v>
      </c>
      <c r="Y14" s="96" t="s">
        <v>70</v>
      </c>
      <c r="Z14" s="97" t="s">
        <v>70</v>
      </c>
      <c r="AA14" s="97" t="s">
        <v>70</v>
      </c>
      <c r="AB14" s="98" t="s">
        <v>70</v>
      </c>
      <c r="AC14" s="24"/>
      <c r="AD14" s="167">
        <f>MAX(C14:AB14)</f>
        <v>12</v>
      </c>
      <c r="AE14" s="167">
        <f>V14+SUM(W13:AA13)</f>
        <v>0</v>
      </c>
      <c r="AF14" s="41"/>
      <c r="AG14" s="41"/>
    </row>
    <row r="15" spans="1:33" ht="15.6" customHeight="1" x14ac:dyDescent="0.2">
      <c r="A15" s="174"/>
      <c r="B15" s="20" t="s">
        <v>9</v>
      </c>
      <c r="C15" s="147"/>
      <c r="D15" s="148"/>
      <c r="E15" s="148"/>
      <c r="F15" s="148"/>
      <c r="G15" s="148"/>
      <c r="H15" s="148"/>
      <c r="I15" s="99">
        <v>5.5</v>
      </c>
      <c r="J15" s="148"/>
      <c r="K15" s="148"/>
      <c r="L15" s="148"/>
      <c r="M15" s="148"/>
      <c r="N15" s="148"/>
      <c r="O15" s="99">
        <v>5.59</v>
      </c>
      <c r="P15" s="148"/>
      <c r="Q15" s="148"/>
      <c r="R15" s="99">
        <v>6.05</v>
      </c>
      <c r="S15" s="148"/>
      <c r="T15" s="148"/>
      <c r="U15" s="149"/>
      <c r="V15" s="150">
        <v>6.11</v>
      </c>
      <c r="W15" s="149"/>
      <c r="X15" s="100" t="s">
        <v>70</v>
      </c>
      <c r="Y15" s="149"/>
      <c r="Z15" s="148"/>
      <c r="AA15" s="148"/>
      <c r="AB15" s="151" t="s">
        <v>70</v>
      </c>
      <c r="AC15" s="25">
        <v>31</v>
      </c>
      <c r="AD15" s="166"/>
      <c r="AE15" s="166"/>
      <c r="AF15" s="41"/>
      <c r="AG15" s="41"/>
    </row>
    <row r="16" spans="1:33" ht="15.6" customHeight="1" x14ac:dyDescent="0.2">
      <c r="A16" s="175"/>
      <c r="B16" s="21" t="s">
        <v>10</v>
      </c>
      <c r="C16" s="152">
        <v>5.4</v>
      </c>
      <c r="D16" s="153"/>
      <c r="E16" s="153"/>
      <c r="F16" s="153"/>
      <c r="G16" s="153"/>
      <c r="H16" s="153"/>
      <c r="I16" s="101">
        <v>5.51</v>
      </c>
      <c r="J16" s="153"/>
      <c r="K16" s="153"/>
      <c r="L16" s="153"/>
      <c r="M16" s="153"/>
      <c r="N16" s="153"/>
      <c r="O16" s="101">
        <f>O15</f>
        <v>5.59</v>
      </c>
      <c r="P16" s="153"/>
      <c r="Q16" s="153"/>
      <c r="R16" s="101">
        <v>6.06</v>
      </c>
      <c r="S16" s="153"/>
      <c r="T16" s="153"/>
      <c r="U16" s="153"/>
      <c r="V16" s="154"/>
      <c r="W16" s="153"/>
      <c r="X16" s="102" t="s">
        <v>70</v>
      </c>
      <c r="Y16" s="153"/>
      <c r="Z16" s="153"/>
      <c r="AA16" s="153"/>
      <c r="AB16" s="155"/>
      <c r="AC16" s="24"/>
      <c r="AD16" s="168"/>
      <c r="AE16" s="168"/>
      <c r="AF16" s="41"/>
      <c r="AG16" s="41"/>
    </row>
    <row r="17" spans="1:33" ht="15.6" customHeight="1" thickBot="1" x14ac:dyDescent="0.25">
      <c r="A17" s="146">
        <v>539</v>
      </c>
      <c r="B17" s="43" t="s">
        <v>11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5"/>
      <c r="AC17" s="44"/>
      <c r="AD17" s="169"/>
      <c r="AE17" s="169"/>
      <c r="AF17" s="41"/>
      <c r="AG17" s="41"/>
    </row>
    <row r="18" spans="1:33" ht="15.6" customHeight="1" x14ac:dyDescent="0.2">
      <c r="A18" s="144"/>
      <c r="B18" s="18" t="s">
        <v>5</v>
      </c>
      <c r="C18" s="73"/>
      <c r="D18" s="74">
        <v>0</v>
      </c>
      <c r="E18" s="74">
        <v>0</v>
      </c>
      <c r="F18" s="74">
        <v>0</v>
      </c>
      <c r="G18" s="74">
        <v>0</v>
      </c>
      <c r="H18" s="74">
        <v>1</v>
      </c>
      <c r="I18" s="74">
        <v>4</v>
      </c>
      <c r="J18" s="74">
        <v>3</v>
      </c>
      <c r="K18" s="74">
        <v>1</v>
      </c>
      <c r="L18" s="74">
        <v>2</v>
      </c>
      <c r="M18" s="74">
        <v>1</v>
      </c>
      <c r="N18" s="74">
        <v>0</v>
      </c>
      <c r="O18" s="74">
        <v>2</v>
      </c>
      <c r="P18" s="74">
        <v>1</v>
      </c>
      <c r="Q18" s="74">
        <v>4</v>
      </c>
      <c r="R18" s="74">
        <v>2</v>
      </c>
      <c r="S18" s="74">
        <v>1</v>
      </c>
      <c r="T18" s="75">
        <v>1</v>
      </c>
      <c r="U18" s="76">
        <v>0</v>
      </c>
      <c r="V18" s="77">
        <v>3</v>
      </c>
      <c r="W18" s="78" t="s">
        <v>70</v>
      </c>
      <c r="X18" s="78" t="s">
        <v>70</v>
      </c>
      <c r="Y18" s="79" t="s">
        <v>70</v>
      </c>
      <c r="Z18" s="80" t="s">
        <v>70</v>
      </c>
      <c r="AA18" s="80" t="s">
        <v>70</v>
      </c>
      <c r="AB18" s="81" t="s">
        <v>70</v>
      </c>
      <c r="AC18" s="22" t="s">
        <v>6</v>
      </c>
      <c r="AD18" s="165"/>
      <c r="AE18" s="165"/>
      <c r="AF18" s="41"/>
      <c r="AG18" s="41"/>
    </row>
    <row r="19" spans="1:33" ht="15.6" customHeight="1" x14ac:dyDescent="0.2">
      <c r="A19" s="145">
        <v>6</v>
      </c>
      <c r="B19" s="20" t="s">
        <v>7</v>
      </c>
      <c r="C19" s="82">
        <v>3</v>
      </c>
      <c r="D19" s="83">
        <v>3</v>
      </c>
      <c r="E19" s="83">
        <v>4</v>
      </c>
      <c r="F19" s="83">
        <v>2</v>
      </c>
      <c r="G19" s="83">
        <v>3</v>
      </c>
      <c r="H19" s="83">
        <v>3</v>
      </c>
      <c r="I19" s="83">
        <v>5</v>
      </c>
      <c r="J19" s="83">
        <v>0</v>
      </c>
      <c r="K19" s="83">
        <v>1</v>
      </c>
      <c r="L19" s="83">
        <v>1</v>
      </c>
      <c r="M19" s="83">
        <v>1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4">
        <v>0</v>
      </c>
      <c r="U19" s="85">
        <v>0</v>
      </c>
      <c r="V19" s="154"/>
      <c r="W19" s="87" t="s">
        <v>70</v>
      </c>
      <c r="X19" s="87" t="s">
        <v>70</v>
      </c>
      <c r="Y19" s="88" t="s">
        <v>70</v>
      </c>
      <c r="Z19" s="89" t="s">
        <v>70</v>
      </c>
      <c r="AA19" s="89" t="s">
        <v>70</v>
      </c>
      <c r="AB19" s="90"/>
      <c r="AC19" s="23">
        <f>SUM(C19:AA19)</f>
        <v>26</v>
      </c>
      <c r="AD19" s="166"/>
      <c r="AE19" s="166"/>
      <c r="AF19" s="41"/>
      <c r="AG19" s="41"/>
    </row>
    <row r="20" spans="1:33" ht="15.6" customHeight="1" x14ac:dyDescent="0.2">
      <c r="A20" s="173" t="s">
        <v>54</v>
      </c>
      <c r="B20" s="20" t="s">
        <v>8</v>
      </c>
      <c r="C20" s="82">
        <f>C19</f>
        <v>3</v>
      </c>
      <c r="D20" s="91">
        <f t="shared" ref="D20:V20" si="2">C20-D18+D19</f>
        <v>6</v>
      </c>
      <c r="E20" s="91">
        <f t="shared" si="2"/>
        <v>10</v>
      </c>
      <c r="F20" s="91">
        <f t="shared" si="2"/>
        <v>12</v>
      </c>
      <c r="G20" s="91">
        <f t="shared" si="2"/>
        <v>15</v>
      </c>
      <c r="H20" s="91">
        <f t="shared" si="2"/>
        <v>17</v>
      </c>
      <c r="I20" s="91">
        <f t="shared" si="2"/>
        <v>18</v>
      </c>
      <c r="J20" s="91">
        <f t="shared" si="2"/>
        <v>15</v>
      </c>
      <c r="K20" s="91">
        <f t="shared" si="2"/>
        <v>15</v>
      </c>
      <c r="L20" s="91">
        <f t="shared" si="2"/>
        <v>14</v>
      </c>
      <c r="M20" s="91">
        <f t="shared" si="2"/>
        <v>14</v>
      </c>
      <c r="N20" s="91">
        <f t="shared" si="2"/>
        <v>14</v>
      </c>
      <c r="O20" s="91">
        <f t="shared" si="2"/>
        <v>12</v>
      </c>
      <c r="P20" s="91">
        <f t="shared" si="2"/>
        <v>11</v>
      </c>
      <c r="Q20" s="91">
        <f t="shared" si="2"/>
        <v>7</v>
      </c>
      <c r="R20" s="91">
        <f t="shared" si="2"/>
        <v>5</v>
      </c>
      <c r="S20" s="91">
        <f t="shared" si="2"/>
        <v>4</v>
      </c>
      <c r="T20" s="92">
        <f t="shared" si="2"/>
        <v>3</v>
      </c>
      <c r="U20" s="93">
        <f t="shared" si="2"/>
        <v>3</v>
      </c>
      <c r="V20" s="94">
        <f t="shared" si="2"/>
        <v>0</v>
      </c>
      <c r="W20" s="95" t="s">
        <v>70</v>
      </c>
      <c r="X20" s="95" t="s">
        <v>70</v>
      </c>
      <c r="Y20" s="96" t="s">
        <v>70</v>
      </c>
      <c r="Z20" s="97" t="s">
        <v>70</v>
      </c>
      <c r="AA20" s="97" t="s">
        <v>70</v>
      </c>
      <c r="AB20" s="98" t="s">
        <v>70</v>
      </c>
      <c r="AC20" s="24"/>
      <c r="AD20" s="167">
        <f>MAX(C20:AB20)</f>
        <v>18</v>
      </c>
      <c r="AE20" s="167">
        <f>V20+SUM(W19:AA19)</f>
        <v>0</v>
      </c>
      <c r="AF20" s="41"/>
      <c r="AG20" s="41"/>
    </row>
    <row r="21" spans="1:33" ht="15.6" customHeight="1" x14ac:dyDescent="0.2">
      <c r="A21" s="174"/>
      <c r="B21" s="20" t="s">
        <v>9</v>
      </c>
      <c r="C21" s="147"/>
      <c r="D21" s="148"/>
      <c r="E21" s="148"/>
      <c r="F21" s="148"/>
      <c r="G21" s="148"/>
      <c r="H21" s="148"/>
      <c r="I21" s="99">
        <v>6.12</v>
      </c>
      <c r="J21" s="148"/>
      <c r="K21" s="148"/>
      <c r="L21" s="148"/>
      <c r="M21" s="148"/>
      <c r="N21" s="148"/>
      <c r="O21" s="99">
        <v>6.24</v>
      </c>
      <c r="P21" s="148"/>
      <c r="Q21" s="148"/>
      <c r="R21" s="99">
        <v>6.32</v>
      </c>
      <c r="S21" s="148"/>
      <c r="T21" s="148"/>
      <c r="U21" s="149"/>
      <c r="V21" s="150">
        <v>6.36</v>
      </c>
      <c r="W21" s="149"/>
      <c r="X21" s="100" t="s">
        <v>70</v>
      </c>
      <c r="Y21" s="149"/>
      <c r="Z21" s="148"/>
      <c r="AA21" s="148"/>
      <c r="AB21" s="151" t="s">
        <v>70</v>
      </c>
      <c r="AC21" s="25">
        <v>36</v>
      </c>
      <c r="AD21" s="166"/>
      <c r="AE21" s="166"/>
      <c r="AF21" s="41"/>
      <c r="AG21" s="41"/>
    </row>
    <row r="22" spans="1:33" ht="15.6" customHeight="1" x14ac:dyDescent="0.2">
      <c r="A22" s="175"/>
      <c r="B22" s="21" t="s">
        <v>10</v>
      </c>
      <c r="C22" s="152">
        <v>6</v>
      </c>
      <c r="D22" s="153"/>
      <c r="E22" s="153"/>
      <c r="F22" s="153"/>
      <c r="G22" s="153"/>
      <c r="H22" s="153"/>
      <c r="I22" s="101">
        <f>I21</f>
        <v>6.12</v>
      </c>
      <c r="J22" s="153"/>
      <c r="K22" s="153"/>
      <c r="L22" s="153"/>
      <c r="M22" s="153"/>
      <c r="N22" s="153"/>
      <c r="O22" s="101">
        <f>O21</f>
        <v>6.24</v>
      </c>
      <c r="P22" s="153"/>
      <c r="Q22" s="153"/>
      <c r="R22" s="101">
        <f>R21</f>
        <v>6.32</v>
      </c>
      <c r="S22" s="153"/>
      <c r="T22" s="153"/>
      <c r="U22" s="153"/>
      <c r="V22" s="154"/>
      <c r="W22" s="153"/>
      <c r="X22" s="102" t="s">
        <v>70</v>
      </c>
      <c r="Y22" s="153"/>
      <c r="Z22" s="153"/>
      <c r="AA22" s="153"/>
      <c r="AB22" s="155"/>
      <c r="AC22" s="24"/>
      <c r="AD22" s="168"/>
      <c r="AE22" s="168"/>
      <c r="AF22" s="41"/>
      <c r="AG22" s="41"/>
    </row>
    <row r="23" spans="1:33" ht="15.6" customHeight="1" thickBot="1" x14ac:dyDescent="0.25">
      <c r="A23" s="146">
        <v>525</v>
      </c>
      <c r="B23" s="43" t="s">
        <v>11</v>
      </c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5"/>
      <c r="AC23" s="44"/>
      <c r="AD23" s="169"/>
      <c r="AE23" s="169"/>
      <c r="AF23" s="41"/>
      <c r="AG23" s="41"/>
    </row>
    <row r="24" spans="1:33" ht="15.6" customHeight="1" x14ac:dyDescent="0.2">
      <c r="A24" s="144"/>
      <c r="B24" s="18" t="s">
        <v>5</v>
      </c>
      <c r="C24" s="73"/>
      <c r="D24" s="74">
        <v>0</v>
      </c>
      <c r="E24" s="74">
        <v>0</v>
      </c>
      <c r="F24" s="74">
        <v>1</v>
      </c>
      <c r="G24" s="74">
        <v>0</v>
      </c>
      <c r="H24" s="74">
        <v>1</v>
      </c>
      <c r="I24" s="74">
        <v>1</v>
      </c>
      <c r="J24" s="74">
        <v>0</v>
      </c>
      <c r="K24" s="74">
        <v>3</v>
      </c>
      <c r="L24" s="74">
        <v>0</v>
      </c>
      <c r="M24" s="74">
        <v>1</v>
      </c>
      <c r="N24" s="74">
        <v>1</v>
      </c>
      <c r="O24" s="74">
        <v>0</v>
      </c>
      <c r="P24" s="74">
        <v>2</v>
      </c>
      <c r="Q24" s="74">
        <v>3</v>
      </c>
      <c r="R24" s="74">
        <v>0</v>
      </c>
      <c r="S24" s="74">
        <v>2</v>
      </c>
      <c r="T24" s="75">
        <v>1</v>
      </c>
      <c r="U24" s="76">
        <v>1</v>
      </c>
      <c r="V24" s="77">
        <v>0</v>
      </c>
      <c r="W24" s="78" t="s">
        <v>70</v>
      </c>
      <c r="X24" s="78" t="s">
        <v>70</v>
      </c>
      <c r="Y24" s="79" t="s">
        <v>70</v>
      </c>
      <c r="Z24" s="80" t="s">
        <v>70</v>
      </c>
      <c r="AA24" s="80" t="s">
        <v>70</v>
      </c>
      <c r="AB24" s="81" t="s">
        <v>70</v>
      </c>
      <c r="AC24" s="22" t="s">
        <v>6</v>
      </c>
      <c r="AD24" s="165"/>
      <c r="AE24" s="165"/>
      <c r="AF24" s="41"/>
      <c r="AG24" s="41"/>
    </row>
    <row r="25" spans="1:33" ht="15.6" customHeight="1" x14ac:dyDescent="0.2">
      <c r="A25" s="145">
        <v>6.3</v>
      </c>
      <c r="B25" s="20" t="s">
        <v>7</v>
      </c>
      <c r="C25" s="82">
        <v>1</v>
      </c>
      <c r="D25" s="83">
        <v>2</v>
      </c>
      <c r="E25" s="83">
        <v>2</v>
      </c>
      <c r="F25" s="83">
        <v>0</v>
      </c>
      <c r="G25" s="83">
        <v>1</v>
      </c>
      <c r="H25" s="83">
        <v>2</v>
      </c>
      <c r="I25" s="83">
        <v>1</v>
      </c>
      <c r="J25" s="83">
        <v>4</v>
      </c>
      <c r="K25" s="83">
        <v>1</v>
      </c>
      <c r="L25" s="83">
        <v>0</v>
      </c>
      <c r="M25" s="83">
        <v>0</v>
      </c>
      <c r="N25" s="83">
        <v>1</v>
      </c>
      <c r="O25" s="83">
        <v>1</v>
      </c>
      <c r="P25" s="83">
        <v>0</v>
      </c>
      <c r="Q25" s="83">
        <v>1</v>
      </c>
      <c r="R25" s="83">
        <v>0</v>
      </c>
      <c r="S25" s="83">
        <v>0</v>
      </c>
      <c r="T25" s="84">
        <v>0</v>
      </c>
      <c r="U25" s="85">
        <v>0</v>
      </c>
      <c r="V25" s="154"/>
      <c r="W25" s="87" t="s">
        <v>70</v>
      </c>
      <c r="X25" s="87" t="s">
        <v>70</v>
      </c>
      <c r="Y25" s="88" t="s">
        <v>70</v>
      </c>
      <c r="Z25" s="89" t="s">
        <v>70</v>
      </c>
      <c r="AA25" s="89" t="s">
        <v>70</v>
      </c>
      <c r="AB25" s="90"/>
      <c r="AC25" s="23">
        <f>SUM(C25:AA25)</f>
        <v>17</v>
      </c>
      <c r="AD25" s="166"/>
      <c r="AE25" s="166"/>
      <c r="AF25" s="41"/>
      <c r="AG25" s="41"/>
    </row>
    <row r="26" spans="1:33" ht="15.6" customHeight="1" x14ac:dyDescent="0.2">
      <c r="A26" s="173" t="s">
        <v>54</v>
      </c>
      <c r="B26" s="20" t="s">
        <v>8</v>
      </c>
      <c r="C26" s="82">
        <f>C25</f>
        <v>1</v>
      </c>
      <c r="D26" s="91">
        <f t="shared" ref="D26:V26" si="3">C26-D24+D25</f>
        <v>3</v>
      </c>
      <c r="E26" s="91">
        <f t="shared" si="3"/>
        <v>5</v>
      </c>
      <c r="F26" s="91">
        <f t="shared" si="3"/>
        <v>4</v>
      </c>
      <c r="G26" s="91">
        <f t="shared" si="3"/>
        <v>5</v>
      </c>
      <c r="H26" s="91">
        <f t="shared" si="3"/>
        <v>6</v>
      </c>
      <c r="I26" s="91">
        <f t="shared" si="3"/>
        <v>6</v>
      </c>
      <c r="J26" s="91">
        <f t="shared" si="3"/>
        <v>10</v>
      </c>
      <c r="K26" s="91">
        <f t="shared" si="3"/>
        <v>8</v>
      </c>
      <c r="L26" s="91">
        <f t="shared" si="3"/>
        <v>8</v>
      </c>
      <c r="M26" s="91">
        <f t="shared" si="3"/>
        <v>7</v>
      </c>
      <c r="N26" s="91">
        <f t="shared" si="3"/>
        <v>7</v>
      </c>
      <c r="O26" s="91">
        <f t="shared" si="3"/>
        <v>8</v>
      </c>
      <c r="P26" s="91">
        <f t="shared" si="3"/>
        <v>6</v>
      </c>
      <c r="Q26" s="91">
        <f t="shared" si="3"/>
        <v>4</v>
      </c>
      <c r="R26" s="91">
        <f t="shared" si="3"/>
        <v>4</v>
      </c>
      <c r="S26" s="91">
        <f t="shared" si="3"/>
        <v>2</v>
      </c>
      <c r="T26" s="92">
        <f t="shared" si="3"/>
        <v>1</v>
      </c>
      <c r="U26" s="93">
        <f t="shared" si="3"/>
        <v>0</v>
      </c>
      <c r="V26" s="94">
        <f t="shared" si="3"/>
        <v>0</v>
      </c>
      <c r="W26" s="95" t="s">
        <v>70</v>
      </c>
      <c r="X26" s="95" t="s">
        <v>70</v>
      </c>
      <c r="Y26" s="96" t="s">
        <v>70</v>
      </c>
      <c r="Z26" s="97" t="s">
        <v>70</v>
      </c>
      <c r="AA26" s="97" t="s">
        <v>70</v>
      </c>
      <c r="AB26" s="98" t="s">
        <v>70</v>
      </c>
      <c r="AC26" s="24"/>
      <c r="AD26" s="167">
        <f>MAX(C26:AB26)</f>
        <v>10</v>
      </c>
      <c r="AE26" s="167">
        <f>U26+SUM(W25:AA25)</f>
        <v>0</v>
      </c>
      <c r="AF26" s="41"/>
      <c r="AG26" s="41"/>
    </row>
    <row r="27" spans="1:33" ht="15.6" customHeight="1" x14ac:dyDescent="0.2">
      <c r="A27" s="174"/>
      <c r="B27" s="20" t="s">
        <v>9</v>
      </c>
      <c r="C27" s="147"/>
      <c r="D27" s="148"/>
      <c r="E27" s="148"/>
      <c r="F27" s="148"/>
      <c r="G27" s="148"/>
      <c r="H27" s="148"/>
      <c r="I27" s="99">
        <v>6.41</v>
      </c>
      <c r="J27" s="148"/>
      <c r="K27" s="148"/>
      <c r="L27" s="148"/>
      <c r="M27" s="148"/>
      <c r="N27" s="148"/>
      <c r="O27" s="99">
        <v>6.54</v>
      </c>
      <c r="P27" s="148"/>
      <c r="Q27" s="148"/>
      <c r="R27" s="99">
        <v>7</v>
      </c>
      <c r="S27" s="148"/>
      <c r="T27" s="148"/>
      <c r="U27" s="149"/>
      <c r="V27" s="150">
        <v>7.05</v>
      </c>
      <c r="W27" s="149"/>
      <c r="X27" s="100" t="s">
        <v>70</v>
      </c>
      <c r="Y27" s="149"/>
      <c r="Z27" s="148"/>
      <c r="AA27" s="148"/>
      <c r="AB27" s="151" t="s">
        <v>70</v>
      </c>
      <c r="AC27" s="25">
        <v>35</v>
      </c>
      <c r="AD27" s="166"/>
      <c r="AE27" s="166"/>
      <c r="AF27" s="41"/>
      <c r="AG27" s="41"/>
    </row>
    <row r="28" spans="1:33" ht="15.6" customHeight="1" x14ac:dyDescent="0.2">
      <c r="A28" s="175"/>
      <c r="B28" s="21" t="s">
        <v>10</v>
      </c>
      <c r="C28" s="157">
        <v>6.3</v>
      </c>
      <c r="D28" s="149"/>
      <c r="E28" s="149"/>
      <c r="F28" s="149"/>
      <c r="G28" s="149"/>
      <c r="H28" s="149"/>
      <c r="I28" s="132">
        <v>6.42</v>
      </c>
      <c r="J28" s="149"/>
      <c r="K28" s="149"/>
      <c r="L28" s="149"/>
      <c r="M28" s="149"/>
      <c r="N28" s="149"/>
      <c r="O28" s="132">
        <f>O27</f>
        <v>6.54</v>
      </c>
      <c r="P28" s="149"/>
      <c r="Q28" s="149"/>
      <c r="R28" s="132">
        <v>7.01</v>
      </c>
      <c r="S28" s="149"/>
      <c r="T28" s="149"/>
      <c r="U28" s="149"/>
      <c r="V28" s="154"/>
      <c r="W28" s="149"/>
      <c r="X28" s="133" t="s">
        <v>70</v>
      </c>
      <c r="Y28" s="149"/>
      <c r="Z28" s="149"/>
      <c r="AA28" s="149"/>
      <c r="AB28" s="158"/>
      <c r="AC28" s="24"/>
      <c r="AD28" s="168"/>
      <c r="AE28" s="168"/>
      <c r="AF28" s="41"/>
      <c r="AG28" s="41"/>
    </row>
    <row r="29" spans="1:33" ht="15.6" customHeight="1" thickBot="1" x14ac:dyDescent="0.25">
      <c r="A29" s="146">
        <v>516</v>
      </c>
      <c r="B29" s="43" t="s">
        <v>11</v>
      </c>
      <c r="C29" s="176" t="s">
        <v>75</v>
      </c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8"/>
      <c r="AC29" s="44"/>
      <c r="AD29" s="169"/>
      <c r="AE29" s="169"/>
      <c r="AF29" s="41"/>
      <c r="AG29" s="41"/>
    </row>
    <row r="30" spans="1:33" ht="15.6" customHeight="1" x14ac:dyDescent="0.2">
      <c r="A30" s="144"/>
      <c r="B30" s="18" t="s">
        <v>5</v>
      </c>
      <c r="C30" s="73"/>
      <c r="D30" s="74">
        <v>0</v>
      </c>
      <c r="E30" s="74">
        <v>1</v>
      </c>
      <c r="F30" s="74">
        <v>0</v>
      </c>
      <c r="G30" s="74">
        <v>1</v>
      </c>
      <c r="H30" s="74">
        <v>3</v>
      </c>
      <c r="I30" s="74">
        <v>3</v>
      </c>
      <c r="J30" s="74">
        <v>3</v>
      </c>
      <c r="K30" s="74">
        <v>0</v>
      </c>
      <c r="L30" s="74">
        <v>2</v>
      </c>
      <c r="M30" s="74">
        <v>7</v>
      </c>
      <c r="N30" s="74">
        <v>9</v>
      </c>
      <c r="O30" s="74">
        <v>9</v>
      </c>
      <c r="P30" s="74">
        <v>4</v>
      </c>
      <c r="Q30" s="74">
        <v>4</v>
      </c>
      <c r="R30" s="74">
        <v>5</v>
      </c>
      <c r="S30" s="74">
        <v>10</v>
      </c>
      <c r="T30" s="75">
        <v>2</v>
      </c>
      <c r="U30" s="76">
        <v>2</v>
      </c>
      <c r="V30" s="77" t="s">
        <v>70</v>
      </c>
      <c r="W30" s="78">
        <v>1</v>
      </c>
      <c r="X30" s="78">
        <v>1</v>
      </c>
      <c r="Y30" s="79">
        <v>0</v>
      </c>
      <c r="Z30" s="80">
        <v>0</v>
      </c>
      <c r="AA30" s="80">
        <v>0</v>
      </c>
      <c r="AB30" s="81">
        <v>0</v>
      </c>
      <c r="AC30" s="22" t="s">
        <v>6</v>
      </c>
      <c r="AD30" s="165"/>
      <c r="AE30" s="165"/>
      <c r="AF30" s="41"/>
      <c r="AG30" s="41"/>
    </row>
    <row r="31" spans="1:33" ht="15.6" customHeight="1" x14ac:dyDescent="0.2">
      <c r="A31" s="145">
        <v>7.3</v>
      </c>
      <c r="B31" s="20" t="s">
        <v>7</v>
      </c>
      <c r="C31" s="82">
        <v>3</v>
      </c>
      <c r="D31" s="83">
        <v>11</v>
      </c>
      <c r="E31" s="83">
        <v>6</v>
      </c>
      <c r="F31" s="83">
        <v>4</v>
      </c>
      <c r="G31" s="83">
        <v>1</v>
      </c>
      <c r="H31" s="83">
        <v>4</v>
      </c>
      <c r="I31" s="83">
        <v>17</v>
      </c>
      <c r="J31" s="83">
        <v>8</v>
      </c>
      <c r="K31" s="83">
        <v>1</v>
      </c>
      <c r="L31" s="83">
        <v>2</v>
      </c>
      <c r="M31" s="83">
        <v>4</v>
      </c>
      <c r="N31" s="83">
        <v>5</v>
      </c>
      <c r="O31" s="83">
        <v>0</v>
      </c>
      <c r="P31" s="83">
        <v>1</v>
      </c>
      <c r="Q31" s="83">
        <v>0</v>
      </c>
      <c r="R31" s="83">
        <v>0</v>
      </c>
      <c r="S31" s="83">
        <v>0</v>
      </c>
      <c r="T31" s="84">
        <v>0</v>
      </c>
      <c r="U31" s="85">
        <v>0</v>
      </c>
      <c r="V31" s="154"/>
      <c r="W31" s="87">
        <v>0</v>
      </c>
      <c r="X31" s="87">
        <v>0</v>
      </c>
      <c r="Y31" s="88">
        <v>0</v>
      </c>
      <c r="Z31" s="89">
        <v>0</v>
      </c>
      <c r="AA31" s="89">
        <v>0</v>
      </c>
      <c r="AB31" s="90"/>
      <c r="AC31" s="23">
        <f>SUM(C31:AA31)</f>
        <v>67</v>
      </c>
      <c r="AD31" s="166"/>
      <c r="AE31" s="166"/>
      <c r="AF31" s="41"/>
      <c r="AG31" s="41"/>
    </row>
    <row r="32" spans="1:33" ht="15.6" customHeight="1" x14ac:dyDescent="0.2">
      <c r="A32" s="173" t="s">
        <v>54</v>
      </c>
      <c r="B32" s="20" t="s">
        <v>8</v>
      </c>
      <c r="C32" s="82">
        <f>C31</f>
        <v>3</v>
      </c>
      <c r="D32" s="91">
        <f t="shared" ref="D32:AA32" si="4">C32-D30+D31</f>
        <v>14</v>
      </c>
      <c r="E32" s="91">
        <f t="shared" si="4"/>
        <v>19</v>
      </c>
      <c r="F32" s="91">
        <f t="shared" si="4"/>
        <v>23</v>
      </c>
      <c r="G32" s="91">
        <f t="shared" si="4"/>
        <v>23</v>
      </c>
      <c r="H32" s="91">
        <f t="shared" si="4"/>
        <v>24</v>
      </c>
      <c r="I32" s="91">
        <f t="shared" si="4"/>
        <v>38</v>
      </c>
      <c r="J32" s="91">
        <f t="shared" si="4"/>
        <v>43</v>
      </c>
      <c r="K32" s="91">
        <f t="shared" si="4"/>
        <v>44</v>
      </c>
      <c r="L32" s="91">
        <f t="shared" si="4"/>
        <v>44</v>
      </c>
      <c r="M32" s="91">
        <f t="shared" si="4"/>
        <v>41</v>
      </c>
      <c r="N32" s="91">
        <f t="shared" si="4"/>
        <v>37</v>
      </c>
      <c r="O32" s="91">
        <f t="shared" si="4"/>
        <v>28</v>
      </c>
      <c r="P32" s="91">
        <f t="shared" si="4"/>
        <v>25</v>
      </c>
      <c r="Q32" s="91">
        <f t="shared" si="4"/>
        <v>21</v>
      </c>
      <c r="R32" s="91">
        <f t="shared" si="4"/>
        <v>16</v>
      </c>
      <c r="S32" s="91">
        <f t="shared" si="4"/>
        <v>6</v>
      </c>
      <c r="T32" s="92">
        <f t="shared" si="4"/>
        <v>4</v>
      </c>
      <c r="U32" s="93">
        <f t="shared" si="4"/>
        <v>2</v>
      </c>
      <c r="V32" s="94" t="s">
        <v>70</v>
      </c>
      <c r="W32" s="95">
        <f>U32-W30+W31</f>
        <v>1</v>
      </c>
      <c r="X32" s="95">
        <f t="shared" si="4"/>
        <v>0</v>
      </c>
      <c r="Y32" s="96">
        <f t="shared" si="4"/>
        <v>0</v>
      </c>
      <c r="Z32" s="97">
        <f t="shared" si="4"/>
        <v>0</v>
      </c>
      <c r="AA32" s="97">
        <f t="shared" si="4"/>
        <v>0</v>
      </c>
      <c r="AB32" s="98">
        <f>AA32-AB30</f>
        <v>0</v>
      </c>
      <c r="AC32" s="24"/>
      <c r="AD32" s="167">
        <f>MAX(C32:AB32)</f>
        <v>44</v>
      </c>
      <c r="AE32" s="167">
        <f>U32+SUM(W31:AA31)</f>
        <v>2</v>
      </c>
      <c r="AF32" s="41"/>
      <c r="AG32" s="41"/>
    </row>
    <row r="33" spans="1:33" ht="15.6" customHeight="1" x14ac:dyDescent="0.2">
      <c r="A33" s="174"/>
      <c r="B33" s="20" t="s">
        <v>9</v>
      </c>
      <c r="C33" s="147"/>
      <c r="D33" s="148"/>
      <c r="E33" s="148"/>
      <c r="F33" s="148"/>
      <c r="G33" s="148"/>
      <c r="H33" s="148"/>
      <c r="I33" s="99">
        <v>7.43</v>
      </c>
      <c r="J33" s="148"/>
      <c r="K33" s="148"/>
      <c r="L33" s="148"/>
      <c r="M33" s="148"/>
      <c r="N33" s="148"/>
      <c r="O33" s="99">
        <v>7.54</v>
      </c>
      <c r="P33" s="148"/>
      <c r="Q33" s="148"/>
      <c r="R33" s="99">
        <v>7.59</v>
      </c>
      <c r="S33" s="148"/>
      <c r="T33" s="148"/>
      <c r="U33" s="149"/>
      <c r="V33" s="150" t="s">
        <v>70</v>
      </c>
      <c r="W33" s="149"/>
      <c r="X33" s="100">
        <v>8.06</v>
      </c>
      <c r="Y33" s="149"/>
      <c r="Z33" s="148"/>
      <c r="AA33" s="148"/>
      <c r="AB33" s="151">
        <v>8.14</v>
      </c>
      <c r="AC33" s="25">
        <v>44</v>
      </c>
      <c r="AD33" s="166"/>
      <c r="AE33" s="166"/>
      <c r="AF33" s="41"/>
      <c r="AG33" s="41"/>
    </row>
    <row r="34" spans="1:33" ht="15.6" customHeight="1" x14ac:dyDescent="0.2">
      <c r="A34" s="175"/>
      <c r="B34" s="21" t="s">
        <v>10</v>
      </c>
      <c r="C34" s="152">
        <v>7.3</v>
      </c>
      <c r="D34" s="153"/>
      <c r="E34" s="153"/>
      <c r="F34" s="153"/>
      <c r="G34" s="153"/>
      <c r="H34" s="153"/>
      <c r="I34" s="101">
        <f>I33</f>
        <v>7.43</v>
      </c>
      <c r="J34" s="153"/>
      <c r="K34" s="153"/>
      <c r="L34" s="153"/>
      <c r="M34" s="153"/>
      <c r="N34" s="153"/>
      <c r="O34" s="101">
        <f>O33</f>
        <v>7.54</v>
      </c>
      <c r="P34" s="153"/>
      <c r="Q34" s="153"/>
      <c r="R34" s="101">
        <f>R33</f>
        <v>7.59</v>
      </c>
      <c r="S34" s="153"/>
      <c r="T34" s="153"/>
      <c r="U34" s="153"/>
      <c r="V34" s="154"/>
      <c r="W34" s="153"/>
      <c r="X34" s="102">
        <f>X33</f>
        <v>8.06</v>
      </c>
      <c r="Y34" s="153"/>
      <c r="Z34" s="153"/>
      <c r="AA34" s="153"/>
      <c r="AB34" s="155"/>
      <c r="AC34" s="24"/>
      <c r="AD34" s="168"/>
      <c r="AE34" s="168"/>
      <c r="AF34" s="41"/>
      <c r="AG34" s="41"/>
    </row>
    <row r="35" spans="1:33" ht="15.6" customHeight="1" thickBot="1" x14ac:dyDescent="0.25">
      <c r="A35" s="146">
        <v>539</v>
      </c>
      <c r="B35" s="43" t="s">
        <v>11</v>
      </c>
      <c r="C35" s="103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5"/>
      <c r="AC35" s="44"/>
      <c r="AD35" s="169"/>
      <c r="AE35" s="169"/>
      <c r="AF35" s="41"/>
      <c r="AG35" s="41"/>
    </row>
    <row r="36" spans="1:33" ht="15.6" customHeight="1" x14ac:dyDescent="0.2">
      <c r="A36" s="144"/>
      <c r="B36" s="18" t="s">
        <v>5</v>
      </c>
      <c r="C36" s="73"/>
      <c r="D36" s="74">
        <v>0</v>
      </c>
      <c r="E36" s="74">
        <v>0</v>
      </c>
      <c r="F36" s="74">
        <v>3</v>
      </c>
      <c r="G36" s="74">
        <v>2</v>
      </c>
      <c r="H36" s="74">
        <v>8</v>
      </c>
      <c r="I36" s="74">
        <v>9</v>
      </c>
      <c r="J36" s="74">
        <v>3</v>
      </c>
      <c r="K36" s="74">
        <v>3</v>
      </c>
      <c r="L36" s="74">
        <v>5</v>
      </c>
      <c r="M36" s="74">
        <v>12</v>
      </c>
      <c r="N36" s="74">
        <v>15</v>
      </c>
      <c r="O36" s="74">
        <v>5</v>
      </c>
      <c r="P36" s="74">
        <v>6</v>
      </c>
      <c r="Q36" s="74">
        <v>5</v>
      </c>
      <c r="R36" s="74">
        <v>2</v>
      </c>
      <c r="S36" s="74">
        <v>8</v>
      </c>
      <c r="T36" s="75">
        <v>4</v>
      </c>
      <c r="U36" s="76">
        <v>5</v>
      </c>
      <c r="V36" s="77">
        <v>9</v>
      </c>
      <c r="W36" s="78" t="s">
        <v>70</v>
      </c>
      <c r="X36" s="78" t="s">
        <v>70</v>
      </c>
      <c r="Y36" s="79" t="s">
        <v>70</v>
      </c>
      <c r="Z36" s="80" t="s">
        <v>70</v>
      </c>
      <c r="AA36" s="80" t="s">
        <v>70</v>
      </c>
      <c r="AB36" s="81" t="s">
        <v>70</v>
      </c>
      <c r="AC36" s="22" t="s">
        <v>6</v>
      </c>
      <c r="AD36" s="165"/>
      <c r="AE36" s="165"/>
      <c r="AF36" s="41"/>
      <c r="AG36" s="41"/>
    </row>
    <row r="37" spans="1:33" ht="15.6" customHeight="1" x14ac:dyDescent="0.2">
      <c r="A37" s="145">
        <v>11.14</v>
      </c>
      <c r="B37" s="20" t="s">
        <v>7</v>
      </c>
      <c r="C37" s="82">
        <v>13</v>
      </c>
      <c r="D37" s="83">
        <v>18</v>
      </c>
      <c r="E37" s="83">
        <v>8</v>
      </c>
      <c r="F37" s="83">
        <v>4</v>
      </c>
      <c r="G37" s="83">
        <v>3</v>
      </c>
      <c r="H37" s="83">
        <v>9</v>
      </c>
      <c r="I37" s="83">
        <v>19</v>
      </c>
      <c r="J37" s="83">
        <v>9</v>
      </c>
      <c r="K37" s="83">
        <v>1</v>
      </c>
      <c r="L37" s="83">
        <v>1</v>
      </c>
      <c r="M37" s="83">
        <v>5</v>
      </c>
      <c r="N37" s="83">
        <v>5</v>
      </c>
      <c r="O37" s="83">
        <v>4</v>
      </c>
      <c r="P37" s="83">
        <v>0</v>
      </c>
      <c r="Q37" s="83">
        <v>4</v>
      </c>
      <c r="R37" s="83">
        <v>1</v>
      </c>
      <c r="S37" s="83">
        <v>0</v>
      </c>
      <c r="T37" s="84">
        <v>0</v>
      </c>
      <c r="U37" s="85">
        <v>0</v>
      </c>
      <c r="V37" s="154"/>
      <c r="W37" s="87" t="s">
        <v>70</v>
      </c>
      <c r="X37" s="87" t="s">
        <v>70</v>
      </c>
      <c r="Y37" s="88" t="s">
        <v>70</v>
      </c>
      <c r="Z37" s="89" t="s">
        <v>70</v>
      </c>
      <c r="AA37" s="89" t="s">
        <v>70</v>
      </c>
      <c r="AB37" s="90"/>
      <c r="AC37" s="23">
        <f>SUM(C37:AA37)</f>
        <v>104</v>
      </c>
      <c r="AD37" s="166"/>
      <c r="AE37" s="166"/>
      <c r="AF37" s="41"/>
      <c r="AG37" s="41"/>
    </row>
    <row r="38" spans="1:33" ht="15.6" customHeight="1" x14ac:dyDescent="0.2">
      <c r="A38" s="173" t="s">
        <v>54</v>
      </c>
      <c r="B38" s="20" t="s">
        <v>8</v>
      </c>
      <c r="C38" s="82">
        <f>C37</f>
        <v>13</v>
      </c>
      <c r="D38" s="91">
        <f t="shared" ref="D38:V38" si="5">C38-D36+D37</f>
        <v>31</v>
      </c>
      <c r="E38" s="91">
        <f t="shared" si="5"/>
        <v>39</v>
      </c>
      <c r="F38" s="91">
        <f t="shared" si="5"/>
        <v>40</v>
      </c>
      <c r="G38" s="91">
        <f t="shared" si="5"/>
        <v>41</v>
      </c>
      <c r="H38" s="91">
        <f t="shared" si="5"/>
        <v>42</v>
      </c>
      <c r="I38" s="91">
        <f t="shared" si="5"/>
        <v>52</v>
      </c>
      <c r="J38" s="91">
        <f t="shared" si="5"/>
        <v>58</v>
      </c>
      <c r="K38" s="91">
        <f t="shared" si="5"/>
        <v>56</v>
      </c>
      <c r="L38" s="91">
        <f t="shared" si="5"/>
        <v>52</v>
      </c>
      <c r="M38" s="91">
        <f t="shared" si="5"/>
        <v>45</v>
      </c>
      <c r="N38" s="91">
        <f t="shared" si="5"/>
        <v>35</v>
      </c>
      <c r="O38" s="91">
        <f t="shared" si="5"/>
        <v>34</v>
      </c>
      <c r="P38" s="91">
        <f t="shared" si="5"/>
        <v>28</v>
      </c>
      <c r="Q38" s="91">
        <f t="shared" si="5"/>
        <v>27</v>
      </c>
      <c r="R38" s="91">
        <f t="shared" si="5"/>
        <v>26</v>
      </c>
      <c r="S38" s="91">
        <f t="shared" si="5"/>
        <v>18</v>
      </c>
      <c r="T38" s="92">
        <f t="shared" si="5"/>
        <v>14</v>
      </c>
      <c r="U38" s="93">
        <f t="shared" si="5"/>
        <v>9</v>
      </c>
      <c r="V38" s="94">
        <f t="shared" si="5"/>
        <v>0</v>
      </c>
      <c r="W38" s="95" t="s">
        <v>70</v>
      </c>
      <c r="X38" s="95" t="s">
        <v>70</v>
      </c>
      <c r="Y38" s="96" t="s">
        <v>70</v>
      </c>
      <c r="Z38" s="97" t="s">
        <v>70</v>
      </c>
      <c r="AA38" s="97" t="s">
        <v>70</v>
      </c>
      <c r="AB38" s="98" t="s">
        <v>70</v>
      </c>
      <c r="AC38" s="24"/>
      <c r="AD38" s="167">
        <f>MAX(C38:AB38)</f>
        <v>58</v>
      </c>
      <c r="AE38" s="167">
        <f>V38+SUM(W37:AA37)</f>
        <v>0</v>
      </c>
      <c r="AF38" s="41"/>
      <c r="AG38" s="41"/>
    </row>
    <row r="39" spans="1:33" ht="15.6" customHeight="1" x14ac:dyDescent="0.2">
      <c r="A39" s="174"/>
      <c r="B39" s="20" t="s">
        <v>9</v>
      </c>
      <c r="C39" s="147"/>
      <c r="D39" s="148"/>
      <c r="E39" s="148"/>
      <c r="F39" s="148"/>
      <c r="G39" s="148"/>
      <c r="H39" s="148"/>
      <c r="I39" s="99">
        <v>11.3</v>
      </c>
      <c r="J39" s="148"/>
      <c r="K39" s="148"/>
      <c r="L39" s="148"/>
      <c r="M39" s="148"/>
      <c r="N39" s="148"/>
      <c r="O39" s="99">
        <v>11.4</v>
      </c>
      <c r="P39" s="148"/>
      <c r="Q39" s="148"/>
      <c r="R39" s="99">
        <v>11.47</v>
      </c>
      <c r="S39" s="148"/>
      <c r="T39" s="148"/>
      <c r="U39" s="149"/>
      <c r="V39" s="150">
        <v>11.52</v>
      </c>
      <c r="W39" s="149"/>
      <c r="X39" s="100" t="s">
        <v>70</v>
      </c>
      <c r="Y39" s="149"/>
      <c r="Z39" s="148"/>
      <c r="AA39" s="148"/>
      <c r="AB39" s="151" t="s">
        <v>70</v>
      </c>
      <c r="AC39" s="25">
        <f>52-14</f>
        <v>38</v>
      </c>
      <c r="AD39" s="166"/>
      <c r="AE39" s="166"/>
      <c r="AF39" s="41"/>
      <c r="AG39" s="41"/>
    </row>
    <row r="40" spans="1:33" ht="15.6" customHeight="1" x14ac:dyDescent="0.2">
      <c r="A40" s="175"/>
      <c r="B40" s="21" t="s">
        <v>10</v>
      </c>
      <c r="C40" s="152">
        <v>11.14</v>
      </c>
      <c r="D40" s="153"/>
      <c r="E40" s="153"/>
      <c r="F40" s="153"/>
      <c r="G40" s="153"/>
      <c r="H40" s="153"/>
      <c r="I40" s="101">
        <f>I39</f>
        <v>11.3</v>
      </c>
      <c r="J40" s="153"/>
      <c r="K40" s="153"/>
      <c r="L40" s="153"/>
      <c r="M40" s="153"/>
      <c r="N40" s="153"/>
      <c r="O40" s="101">
        <f>O39</f>
        <v>11.4</v>
      </c>
      <c r="P40" s="153"/>
      <c r="Q40" s="153"/>
      <c r="R40" s="101">
        <f>R39</f>
        <v>11.47</v>
      </c>
      <c r="S40" s="153"/>
      <c r="T40" s="153"/>
      <c r="U40" s="153"/>
      <c r="V40" s="154"/>
      <c r="W40" s="153"/>
      <c r="X40" s="102" t="s">
        <v>70</v>
      </c>
      <c r="Y40" s="153"/>
      <c r="Z40" s="153"/>
      <c r="AA40" s="153"/>
      <c r="AB40" s="155"/>
      <c r="AC40" s="24"/>
      <c r="AD40" s="168"/>
      <c r="AE40" s="168"/>
      <c r="AF40" s="41"/>
      <c r="AG40" s="41"/>
    </row>
    <row r="41" spans="1:33" ht="15.6" customHeight="1" thickBot="1" x14ac:dyDescent="0.25">
      <c r="A41" s="146">
        <v>539</v>
      </c>
      <c r="B41" s="43" t="s">
        <v>11</v>
      </c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5"/>
      <c r="AC41" s="44"/>
      <c r="AD41" s="169"/>
      <c r="AE41" s="169"/>
      <c r="AF41" s="41"/>
      <c r="AG41" s="41"/>
    </row>
    <row r="42" spans="1:33" ht="15.6" customHeight="1" x14ac:dyDescent="0.2">
      <c r="A42" s="144"/>
      <c r="B42" s="18" t="s">
        <v>5</v>
      </c>
      <c r="C42" s="73"/>
      <c r="D42" s="74">
        <v>0</v>
      </c>
      <c r="E42" s="74">
        <v>0</v>
      </c>
      <c r="F42" s="74">
        <v>1</v>
      </c>
      <c r="G42" s="74">
        <v>0</v>
      </c>
      <c r="H42" s="74">
        <v>9</v>
      </c>
      <c r="I42" s="74">
        <v>10</v>
      </c>
      <c r="J42" s="74">
        <v>3</v>
      </c>
      <c r="K42" s="74">
        <v>3</v>
      </c>
      <c r="L42" s="74">
        <v>5</v>
      </c>
      <c r="M42" s="74">
        <v>6</v>
      </c>
      <c r="N42" s="74">
        <v>21</v>
      </c>
      <c r="O42" s="74">
        <v>1</v>
      </c>
      <c r="P42" s="74">
        <v>6</v>
      </c>
      <c r="Q42" s="74">
        <v>8</v>
      </c>
      <c r="R42" s="74">
        <v>1</v>
      </c>
      <c r="S42" s="74">
        <v>4</v>
      </c>
      <c r="T42" s="75">
        <v>2</v>
      </c>
      <c r="U42" s="76">
        <v>2</v>
      </c>
      <c r="V42" s="77">
        <v>5</v>
      </c>
      <c r="W42" s="78" t="s">
        <v>70</v>
      </c>
      <c r="X42" s="78" t="s">
        <v>70</v>
      </c>
      <c r="Y42" s="79" t="s">
        <v>70</v>
      </c>
      <c r="Z42" s="80" t="s">
        <v>70</v>
      </c>
      <c r="AA42" s="80" t="s">
        <v>70</v>
      </c>
      <c r="AB42" s="81" t="s">
        <v>70</v>
      </c>
      <c r="AC42" s="22" t="s">
        <v>6</v>
      </c>
      <c r="AD42" s="165"/>
      <c r="AE42" s="165"/>
      <c r="AF42" s="41"/>
      <c r="AG42" s="41"/>
    </row>
    <row r="43" spans="1:33" ht="15.6" customHeight="1" x14ac:dyDescent="0.2">
      <c r="A43" s="145">
        <v>13.2</v>
      </c>
      <c r="B43" s="20" t="s">
        <v>7</v>
      </c>
      <c r="C43" s="82">
        <v>7</v>
      </c>
      <c r="D43" s="83">
        <v>10</v>
      </c>
      <c r="E43" s="83">
        <v>11</v>
      </c>
      <c r="F43" s="83">
        <v>1</v>
      </c>
      <c r="G43" s="83">
        <v>3</v>
      </c>
      <c r="H43" s="83">
        <v>11</v>
      </c>
      <c r="I43" s="83">
        <v>18</v>
      </c>
      <c r="J43" s="83">
        <v>10</v>
      </c>
      <c r="K43" s="83">
        <v>3</v>
      </c>
      <c r="L43" s="83">
        <v>3</v>
      </c>
      <c r="M43" s="83">
        <v>1</v>
      </c>
      <c r="N43" s="83">
        <v>6</v>
      </c>
      <c r="O43" s="83">
        <v>2</v>
      </c>
      <c r="P43" s="83">
        <v>0</v>
      </c>
      <c r="Q43" s="83">
        <v>1</v>
      </c>
      <c r="R43" s="83">
        <v>0</v>
      </c>
      <c r="S43" s="83">
        <v>0</v>
      </c>
      <c r="T43" s="84">
        <v>0</v>
      </c>
      <c r="U43" s="85">
        <v>0</v>
      </c>
      <c r="V43" s="154"/>
      <c r="W43" s="87" t="s">
        <v>70</v>
      </c>
      <c r="X43" s="87" t="s">
        <v>70</v>
      </c>
      <c r="Y43" s="88" t="s">
        <v>70</v>
      </c>
      <c r="Z43" s="89" t="s">
        <v>70</v>
      </c>
      <c r="AA43" s="89" t="s">
        <v>70</v>
      </c>
      <c r="AB43" s="90"/>
      <c r="AC43" s="23">
        <f>SUM(C43:AA43)</f>
        <v>87</v>
      </c>
      <c r="AD43" s="166"/>
      <c r="AE43" s="166"/>
      <c r="AF43" s="41"/>
      <c r="AG43" s="41"/>
    </row>
    <row r="44" spans="1:33" ht="15.6" customHeight="1" x14ac:dyDescent="0.2">
      <c r="A44" s="173" t="s">
        <v>54</v>
      </c>
      <c r="B44" s="20" t="s">
        <v>8</v>
      </c>
      <c r="C44" s="82">
        <f>C43</f>
        <v>7</v>
      </c>
      <c r="D44" s="91">
        <f t="shared" ref="D44:V44" si="6">C44-D42+D43</f>
        <v>17</v>
      </c>
      <c r="E44" s="91">
        <f t="shared" si="6"/>
        <v>28</v>
      </c>
      <c r="F44" s="91">
        <f t="shared" si="6"/>
        <v>28</v>
      </c>
      <c r="G44" s="91">
        <f t="shared" si="6"/>
        <v>31</v>
      </c>
      <c r="H44" s="91">
        <f t="shared" si="6"/>
        <v>33</v>
      </c>
      <c r="I44" s="91">
        <f t="shared" si="6"/>
        <v>41</v>
      </c>
      <c r="J44" s="91">
        <f t="shared" si="6"/>
        <v>48</v>
      </c>
      <c r="K44" s="91">
        <f t="shared" si="6"/>
        <v>48</v>
      </c>
      <c r="L44" s="91">
        <f t="shared" si="6"/>
        <v>46</v>
      </c>
      <c r="M44" s="91">
        <f t="shared" si="6"/>
        <v>41</v>
      </c>
      <c r="N44" s="91">
        <f t="shared" si="6"/>
        <v>26</v>
      </c>
      <c r="O44" s="91">
        <f t="shared" si="6"/>
        <v>27</v>
      </c>
      <c r="P44" s="91">
        <f t="shared" si="6"/>
        <v>21</v>
      </c>
      <c r="Q44" s="91">
        <f t="shared" si="6"/>
        <v>14</v>
      </c>
      <c r="R44" s="91">
        <f t="shared" si="6"/>
        <v>13</v>
      </c>
      <c r="S44" s="91">
        <f t="shared" si="6"/>
        <v>9</v>
      </c>
      <c r="T44" s="92">
        <f t="shared" si="6"/>
        <v>7</v>
      </c>
      <c r="U44" s="93">
        <f t="shared" si="6"/>
        <v>5</v>
      </c>
      <c r="V44" s="94">
        <f t="shared" si="6"/>
        <v>0</v>
      </c>
      <c r="W44" s="95" t="s">
        <v>70</v>
      </c>
      <c r="X44" s="95" t="s">
        <v>70</v>
      </c>
      <c r="Y44" s="96" t="s">
        <v>70</v>
      </c>
      <c r="Z44" s="97" t="s">
        <v>70</v>
      </c>
      <c r="AA44" s="97" t="s">
        <v>70</v>
      </c>
      <c r="AB44" s="98" t="s">
        <v>70</v>
      </c>
      <c r="AC44" s="24"/>
      <c r="AD44" s="167">
        <f>MAX(C44:AB44)</f>
        <v>48</v>
      </c>
      <c r="AE44" s="167">
        <f>V44+SUM(W43:AA43)</f>
        <v>0</v>
      </c>
      <c r="AF44" s="41"/>
      <c r="AG44" s="41"/>
    </row>
    <row r="45" spans="1:33" ht="15.6" customHeight="1" x14ac:dyDescent="0.2">
      <c r="A45" s="174"/>
      <c r="B45" s="20" t="s">
        <v>9</v>
      </c>
      <c r="C45" s="147"/>
      <c r="D45" s="148"/>
      <c r="E45" s="148"/>
      <c r="F45" s="148"/>
      <c r="G45" s="148"/>
      <c r="H45" s="148"/>
      <c r="I45" s="99">
        <v>13.32</v>
      </c>
      <c r="J45" s="148"/>
      <c r="K45" s="148"/>
      <c r="L45" s="148"/>
      <c r="M45" s="148"/>
      <c r="N45" s="148"/>
      <c r="O45" s="99">
        <v>13.45</v>
      </c>
      <c r="P45" s="148"/>
      <c r="Q45" s="148"/>
      <c r="R45" s="99">
        <v>13.51</v>
      </c>
      <c r="S45" s="148"/>
      <c r="T45" s="148"/>
      <c r="U45" s="149"/>
      <c r="V45" s="150">
        <v>13.57</v>
      </c>
      <c r="W45" s="149"/>
      <c r="X45" s="100" t="s">
        <v>70</v>
      </c>
      <c r="Y45" s="149"/>
      <c r="Z45" s="148"/>
      <c r="AA45" s="148"/>
      <c r="AB45" s="151" t="s">
        <v>70</v>
      </c>
      <c r="AC45" s="25">
        <v>37</v>
      </c>
      <c r="AD45" s="166"/>
      <c r="AE45" s="166"/>
      <c r="AF45" s="41"/>
      <c r="AG45" s="41"/>
    </row>
    <row r="46" spans="1:33" ht="15.6" customHeight="1" x14ac:dyDescent="0.2">
      <c r="A46" s="175"/>
      <c r="B46" s="21" t="s">
        <v>10</v>
      </c>
      <c r="C46" s="152">
        <v>13.2</v>
      </c>
      <c r="D46" s="153"/>
      <c r="E46" s="153"/>
      <c r="F46" s="153"/>
      <c r="G46" s="153"/>
      <c r="H46" s="153"/>
      <c r="I46" s="101">
        <f>I45</f>
        <v>13.32</v>
      </c>
      <c r="J46" s="153"/>
      <c r="K46" s="153"/>
      <c r="L46" s="153"/>
      <c r="M46" s="153"/>
      <c r="N46" s="153"/>
      <c r="O46" s="101">
        <f>O45</f>
        <v>13.45</v>
      </c>
      <c r="P46" s="153"/>
      <c r="Q46" s="153"/>
      <c r="R46" s="101">
        <f>R45</f>
        <v>13.51</v>
      </c>
      <c r="S46" s="153"/>
      <c r="T46" s="153"/>
      <c r="U46" s="153"/>
      <c r="V46" s="154"/>
      <c r="W46" s="153"/>
      <c r="X46" s="102" t="s">
        <v>70</v>
      </c>
      <c r="Y46" s="153"/>
      <c r="Z46" s="153"/>
      <c r="AA46" s="153"/>
      <c r="AB46" s="155"/>
      <c r="AC46" s="24"/>
      <c r="AD46" s="168"/>
      <c r="AE46" s="168"/>
      <c r="AF46" s="41"/>
      <c r="AG46" s="41"/>
    </row>
    <row r="47" spans="1:33" ht="15.6" customHeight="1" thickBot="1" x14ac:dyDescent="0.25">
      <c r="A47" s="146">
        <v>510</v>
      </c>
      <c r="B47" s="43" t="s">
        <v>11</v>
      </c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5"/>
      <c r="AC47" s="44"/>
      <c r="AD47" s="169"/>
      <c r="AE47" s="169"/>
      <c r="AF47" s="41"/>
      <c r="AG47" s="41"/>
    </row>
    <row r="48" spans="1:33" ht="15.6" customHeight="1" x14ac:dyDescent="0.2">
      <c r="A48" s="144"/>
      <c r="B48" s="18" t="s">
        <v>5</v>
      </c>
      <c r="C48" s="73"/>
      <c r="D48" s="74">
        <v>0</v>
      </c>
      <c r="E48" s="74">
        <v>0</v>
      </c>
      <c r="F48" s="74">
        <v>0</v>
      </c>
      <c r="G48" s="74">
        <v>2</v>
      </c>
      <c r="H48" s="74">
        <v>1</v>
      </c>
      <c r="I48" s="74">
        <v>3</v>
      </c>
      <c r="J48" s="74">
        <v>4</v>
      </c>
      <c r="K48" s="74">
        <v>0</v>
      </c>
      <c r="L48" s="74">
        <v>1</v>
      </c>
      <c r="M48" s="74">
        <v>7</v>
      </c>
      <c r="N48" s="74">
        <v>13</v>
      </c>
      <c r="O48" s="74">
        <v>2</v>
      </c>
      <c r="P48" s="74">
        <v>5</v>
      </c>
      <c r="Q48" s="74">
        <v>8</v>
      </c>
      <c r="R48" s="74">
        <v>1</v>
      </c>
      <c r="S48" s="74">
        <v>2</v>
      </c>
      <c r="T48" s="74">
        <v>5</v>
      </c>
      <c r="U48" s="74">
        <v>3</v>
      </c>
      <c r="V48" s="77" t="s">
        <v>70</v>
      </c>
      <c r="W48" s="78">
        <v>2</v>
      </c>
      <c r="X48" s="78">
        <v>1</v>
      </c>
      <c r="Y48" s="79">
        <v>0</v>
      </c>
      <c r="Z48" s="80">
        <v>4</v>
      </c>
      <c r="AA48" s="80">
        <v>2</v>
      </c>
      <c r="AB48" s="81">
        <v>6</v>
      </c>
      <c r="AC48" s="22" t="s">
        <v>6</v>
      </c>
      <c r="AD48" s="165"/>
      <c r="AE48" s="165"/>
      <c r="AF48" s="41"/>
      <c r="AG48" s="41"/>
    </row>
    <row r="49" spans="1:33" ht="15.6" customHeight="1" x14ac:dyDescent="0.2">
      <c r="A49" s="145">
        <v>14.25</v>
      </c>
      <c r="B49" s="20" t="s">
        <v>7</v>
      </c>
      <c r="C49" s="82">
        <v>8</v>
      </c>
      <c r="D49" s="83">
        <v>2</v>
      </c>
      <c r="E49" s="83">
        <v>12</v>
      </c>
      <c r="F49" s="83">
        <v>5</v>
      </c>
      <c r="G49" s="83">
        <v>4</v>
      </c>
      <c r="H49" s="83">
        <v>7</v>
      </c>
      <c r="I49" s="83">
        <v>16</v>
      </c>
      <c r="J49" s="83">
        <v>7</v>
      </c>
      <c r="K49" s="83">
        <v>3</v>
      </c>
      <c r="L49" s="83">
        <v>1</v>
      </c>
      <c r="M49" s="83">
        <v>2</v>
      </c>
      <c r="N49" s="83">
        <v>4</v>
      </c>
      <c r="O49" s="83">
        <v>1</v>
      </c>
      <c r="P49" s="83">
        <v>0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  <c r="V49" s="154"/>
      <c r="W49" s="87">
        <v>0</v>
      </c>
      <c r="X49" s="87">
        <v>0</v>
      </c>
      <c r="Y49" s="88">
        <v>0</v>
      </c>
      <c r="Z49" s="89">
        <v>0</v>
      </c>
      <c r="AA49" s="89">
        <v>0</v>
      </c>
      <c r="AB49" s="90"/>
      <c r="AC49" s="23">
        <f>SUM(C49:AA49)</f>
        <v>72</v>
      </c>
      <c r="AD49" s="166"/>
      <c r="AE49" s="166"/>
      <c r="AF49" s="41"/>
      <c r="AG49" s="41"/>
    </row>
    <row r="50" spans="1:33" ht="15.6" customHeight="1" x14ac:dyDescent="0.2">
      <c r="A50" s="173" t="s">
        <v>54</v>
      </c>
      <c r="B50" s="20" t="s">
        <v>8</v>
      </c>
      <c r="C50" s="82">
        <f>C49</f>
        <v>8</v>
      </c>
      <c r="D50" s="91">
        <f t="shared" ref="D50:AA50" si="7">C50-D48+D49</f>
        <v>10</v>
      </c>
      <c r="E50" s="91">
        <f t="shared" si="7"/>
        <v>22</v>
      </c>
      <c r="F50" s="91">
        <f t="shared" si="7"/>
        <v>27</v>
      </c>
      <c r="G50" s="91">
        <f t="shared" si="7"/>
        <v>29</v>
      </c>
      <c r="H50" s="91">
        <f t="shared" si="7"/>
        <v>35</v>
      </c>
      <c r="I50" s="91">
        <f t="shared" si="7"/>
        <v>48</v>
      </c>
      <c r="J50" s="91">
        <f t="shared" si="7"/>
        <v>51</v>
      </c>
      <c r="K50" s="91">
        <f t="shared" si="7"/>
        <v>54</v>
      </c>
      <c r="L50" s="91">
        <f t="shared" si="7"/>
        <v>54</v>
      </c>
      <c r="M50" s="91">
        <f t="shared" si="7"/>
        <v>49</v>
      </c>
      <c r="N50" s="91">
        <f t="shared" si="7"/>
        <v>40</v>
      </c>
      <c r="O50" s="91">
        <f t="shared" si="7"/>
        <v>39</v>
      </c>
      <c r="P50" s="91">
        <f t="shared" si="7"/>
        <v>34</v>
      </c>
      <c r="Q50" s="91">
        <f t="shared" si="7"/>
        <v>26</v>
      </c>
      <c r="R50" s="91">
        <f t="shared" si="7"/>
        <v>25</v>
      </c>
      <c r="S50" s="91">
        <f t="shared" si="7"/>
        <v>23</v>
      </c>
      <c r="T50" s="92">
        <f t="shared" si="7"/>
        <v>18</v>
      </c>
      <c r="U50" s="93">
        <f t="shared" si="7"/>
        <v>15</v>
      </c>
      <c r="V50" s="94" t="s">
        <v>70</v>
      </c>
      <c r="W50" s="95">
        <f>U50-W48+W49</f>
        <v>13</v>
      </c>
      <c r="X50" s="95">
        <f t="shared" si="7"/>
        <v>12</v>
      </c>
      <c r="Y50" s="96">
        <f t="shared" si="7"/>
        <v>12</v>
      </c>
      <c r="Z50" s="97">
        <f t="shared" si="7"/>
        <v>8</v>
      </c>
      <c r="AA50" s="97">
        <f t="shared" si="7"/>
        <v>6</v>
      </c>
      <c r="AB50" s="98">
        <f>AA50-AB48</f>
        <v>0</v>
      </c>
      <c r="AC50" s="24"/>
      <c r="AD50" s="167">
        <f>MAX(C50:AB50)</f>
        <v>54</v>
      </c>
      <c r="AE50" s="167">
        <f>U50+SUM(W49:AA49)</f>
        <v>15</v>
      </c>
      <c r="AF50" s="41"/>
      <c r="AG50" s="41"/>
    </row>
    <row r="51" spans="1:33" ht="15.6" customHeight="1" x14ac:dyDescent="0.2">
      <c r="A51" s="174"/>
      <c r="B51" s="20" t="s">
        <v>9</v>
      </c>
      <c r="C51" s="147"/>
      <c r="D51" s="148"/>
      <c r="E51" s="148"/>
      <c r="F51" s="148"/>
      <c r="G51" s="148"/>
      <c r="H51" s="148"/>
      <c r="I51" s="99">
        <v>14.37</v>
      </c>
      <c r="J51" s="148"/>
      <c r="K51" s="148"/>
      <c r="L51" s="148"/>
      <c r="M51" s="148"/>
      <c r="N51" s="148"/>
      <c r="O51" s="99">
        <v>14.49</v>
      </c>
      <c r="P51" s="148"/>
      <c r="Q51" s="148"/>
      <c r="R51" s="99">
        <v>14.55</v>
      </c>
      <c r="S51" s="148"/>
      <c r="T51" s="148"/>
      <c r="U51" s="149"/>
      <c r="V51" s="150" t="s">
        <v>70</v>
      </c>
      <c r="W51" s="149"/>
      <c r="X51" s="100">
        <v>15.02</v>
      </c>
      <c r="Y51" s="149"/>
      <c r="Z51" s="148"/>
      <c r="AA51" s="148"/>
      <c r="AB51" s="151">
        <v>15.1</v>
      </c>
      <c r="AC51" s="25">
        <v>45</v>
      </c>
      <c r="AD51" s="166"/>
      <c r="AE51" s="166"/>
      <c r="AF51" s="41"/>
      <c r="AG51" s="41"/>
    </row>
    <row r="52" spans="1:33" ht="15.6" customHeight="1" x14ac:dyDescent="0.2">
      <c r="A52" s="175"/>
      <c r="B52" s="21" t="s">
        <v>10</v>
      </c>
      <c r="C52" s="152">
        <v>14.25</v>
      </c>
      <c r="D52" s="153"/>
      <c r="E52" s="153"/>
      <c r="F52" s="153"/>
      <c r="G52" s="153"/>
      <c r="H52" s="153"/>
      <c r="I52" s="101">
        <f>I51</f>
        <v>14.37</v>
      </c>
      <c r="J52" s="153"/>
      <c r="K52" s="153"/>
      <c r="L52" s="153"/>
      <c r="M52" s="153"/>
      <c r="N52" s="153"/>
      <c r="O52" s="101">
        <f>O51</f>
        <v>14.49</v>
      </c>
      <c r="P52" s="153"/>
      <c r="Q52" s="153"/>
      <c r="R52" s="101">
        <f>R51</f>
        <v>14.55</v>
      </c>
      <c r="S52" s="153"/>
      <c r="T52" s="153"/>
      <c r="U52" s="153"/>
      <c r="V52" s="154"/>
      <c r="W52" s="153"/>
      <c r="X52" s="102">
        <f>X51</f>
        <v>15.02</v>
      </c>
      <c r="Y52" s="153"/>
      <c r="Z52" s="153"/>
      <c r="AA52" s="153"/>
      <c r="AB52" s="155"/>
      <c r="AC52" s="24"/>
      <c r="AD52" s="168"/>
      <c r="AE52" s="168"/>
      <c r="AF52" s="41"/>
      <c r="AG52" s="41"/>
    </row>
    <row r="53" spans="1:33" ht="15.6" customHeight="1" thickBot="1" x14ac:dyDescent="0.25">
      <c r="A53" s="146">
        <v>520</v>
      </c>
      <c r="B53" s="43" t="s">
        <v>11</v>
      </c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44"/>
      <c r="AD53" s="169"/>
      <c r="AE53" s="169"/>
      <c r="AF53" s="41"/>
      <c r="AG53" s="41"/>
    </row>
    <row r="54" spans="1:33" ht="15.6" customHeight="1" x14ac:dyDescent="0.2">
      <c r="A54" s="144"/>
      <c r="B54" s="18" t="s">
        <v>5</v>
      </c>
      <c r="C54" s="73"/>
      <c r="D54" s="74">
        <v>0</v>
      </c>
      <c r="E54" s="74">
        <v>0</v>
      </c>
      <c r="F54" s="74">
        <v>2</v>
      </c>
      <c r="G54" s="74">
        <v>0</v>
      </c>
      <c r="H54" s="74">
        <v>1</v>
      </c>
      <c r="I54" s="74">
        <v>2</v>
      </c>
      <c r="J54" s="74">
        <v>1</v>
      </c>
      <c r="K54" s="74">
        <v>0</v>
      </c>
      <c r="L54" s="74">
        <v>2</v>
      </c>
      <c r="M54" s="74">
        <v>6</v>
      </c>
      <c r="N54" s="74">
        <v>7</v>
      </c>
      <c r="O54" s="74">
        <v>2</v>
      </c>
      <c r="P54" s="74">
        <v>2</v>
      </c>
      <c r="Q54" s="74">
        <v>5</v>
      </c>
      <c r="R54" s="74">
        <v>1</v>
      </c>
      <c r="S54" s="74">
        <v>2</v>
      </c>
      <c r="T54" s="74">
        <v>6</v>
      </c>
      <c r="U54" s="74">
        <v>0</v>
      </c>
      <c r="V54" s="77">
        <v>6</v>
      </c>
      <c r="W54" s="78" t="s">
        <v>70</v>
      </c>
      <c r="X54" s="78" t="s">
        <v>70</v>
      </c>
      <c r="Y54" s="79" t="s">
        <v>70</v>
      </c>
      <c r="Z54" s="80" t="s">
        <v>70</v>
      </c>
      <c r="AA54" s="80" t="s">
        <v>70</v>
      </c>
      <c r="AB54" s="81" t="s">
        <v>70</v>
      </c>
      <c r="AC54" s="22" t="s">
        <v>6</v>
      </c>
      <c r="AD54" s="165"/>
      <c r="AE54" s="165"/>
      <c r="AF54" s="41"/>
      <c r="AG54" s="41"/>
    </row>
    <row r="55" spans="1:33" ht="15.6" customHeight="1" x14ac:dyDescent="0.2">
      <c r="A55" s="145">
        <v>17.14</v>
      </c>
      <c r="B55" s="20" t="s">
        <v>7</v>
      </c>
      <c r="C55" s="82">
        <v>6</v>
      </c>
      <c r="D55" s="83">
        <v>2</v>
      </c>
      <c r="E55" s="83">
        <v>8</v>
      </c>
      <c r="F55" s="83">
        <v>1</v>
      </c>
      <c r="G55" s="83">
        <v>2</v>
      </c>
      <c r="H55" s="83">
        <v>4</v>
      </c>
      <c r="I55" s="83">
        <v>9</v>
      </c>
      <c r="J55" s="83">
        <v>3</v>
      </c>
      <c r="K55" s="83">
        <v>4</v>
      </c>
      <c r="L55" s="83">
        <v>1</v>
      </c>
      <c r="M55" s="83">
        <v>2</v>
      </c>
      <c r="N55" s="83">
        <v>2</v>
      </c>
      <c r="O55" s="83">
        <v>1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  <c r="V55" s="154"/>
      <c r="W55" s="87" t="s">
        <v>70</v>
      </c>
      <c r="X55" s="87" t="s">
        <v>70</v>
      </c>
      <c r="Y55" s="88" t="s">
        <v>70</v>
      </c>
      <c r="Z55" s="89" t="s">
        <v>70</v>
      </c>
      <c r="AA55" s="89" t="s">
        <v>70</v>
      </c>
      <c r="AB55" s="90"/>
      <c r="AC55" s="23">
        <f>SUM(C55:AA55)</f>
        <v>45</v>
      </c>
      <c r="AD55" s="166"/>
      <c r="AE55" s="166"/>
      <c r="AF55" s="41"/>
      <c r="AG55" s="41"/>
    </row>
    <row r="56" spans="1:33" ht="15.6" customHeight="1" x14ac:dyDescent="0.2">
      <c r="A56" s="173" t="s">
        <v>54</v>
      </c>
      <c r="B56" s="20" t="s">
        <v>8</v>
      </c>
      <c r="C56" s="82">
        <f>C55</f>
        <v>6</v>
      </c>
      <c r="D56" s="91">
        <f t="shared" ref="D56:V56" si="8">C56-D54+D55</f>
        <v>8</v>
      </c>
      <c r="E56" s="91">
        <f t="shared" si="8"/>
        <v>16</v>
      </c>
      <c r="F56" s="91">
        <f t="shared" si="8"/>
        <v>15</v>
      </c>
      <c r="G56" s="91">
        <f t="shared" si="8"/>
        <v>17</v>
      </c>
      <c r="H56" s="91">
        <f t="shared" si="8"/>
        <v>20</v>
      </c>
      <c r="I56" s="91">
        <f t="shared" si="8"/>
        <v>27</v>
      </c>
      <c r="J56" s="91">
        <f t="shared" si="8"/>
        <v>29</v>
      </c>
      <c r="K56" s="91">
        <f t="shared" si="8"/>
        <v>33</v>
      </c>
      <c r="L56" s="91">
        <f t="shared" si="8"/>
        <v>32</v>
      </c>
      <c r="M56" s="91">
        <f t="shared" si="8"/>
        <v>28</v>
      </c>
      <c r="N56" s="91">
        <f t="shared" si="8"/>
        <v>23</v>
      </c>
      <c r="O56" s="91">
        <f t="shared" si="8"/>
        <v>22</v>
      </c>
      <c r="P56" s="91">
        <f t="shared" si="8"/>
        <v>20</v>
      </c>
      <c r="Q56" s="91">
        <f t="shared" si="8"/>
        <v>15</v>
      </c>
      <c r="R56" s="91">
        <f t="shared" si="8"/>
        <v>14</v>
      </c>
      <c r="S56" s="91">
        <f t="shared" si="8"/>
        <v>12</v>
      </c>
      <c r="T56" s="92">
        <f t="shared" si="8"/>
        <v>6</v>
      </c>
      <c r="U56" s="93">
        <f t="shared" si="8"/>
        <v>6</v>
      </c>
      <c r="V56" s="94">
        <f t="shared" si="8"/>
        <v>0</v>
      </c>
      <c r="W56" s="95" t="s">
        <v>70</v>
      </c>
      <c r="X56" s="95" t="s">
        <v>70</v>
      </c>
      <c r="Y56" s="96" t="s">
        <v>70</v>
      </c>
      <c r="Z56" s="97" t="s">
        <v>70</v>
      </c>
      <c r="AA56" s="97" t="s">
        <v>70</v>
      </c>
      <c r="AB56" s="98" t="s">
        <v>70</v>
      </c>
      <c r="AC56" s="24"/>
      <c r="AD56" s="167">
        <f>MAX(C56:AB56)</f>
        <v>33</v>
      </c>
      <c r="AE56" s="167">
        <f>V56+SUM(W55:AA55)</f>
        <v>0</v>
      </c>
      <c r="AF56" s="41"/>
      <c r="AG56" s="41"/>
    </row>
    <row r="57" spans="1:33" ht="15.6" customHeight="1" x14ac:dyDescent="0.2">
      <c r="A57" s="174"/>
      <c r="B57" s="20" t="s">
        <v>9</v>
      </c>
      <c r="C57" s="147"/>
      <c r="D57" s="148"/>
      <c r="E57" s="148"/>
      <c r="F57" s="148"/>
      <c r="G57" s="148"/>
      <c r="H57" s="148"/>
      <c r="I57" s="99">
        <v>17.260000000000002</v>
      </c>
      <c r="J57" s="148"/>
      <c r="K57" s="148"/>
      <c r="L57" s="148"/>
      <c r="M57" s="148"/>
      <c r="N57" s="148"/>
      <c r="O57" s="99">
        <v>17.36</v>
      </c>
      <c r="P57" s="148"/>
      <c r="Q57" s="148"/>
      <c r="R57" s="99">
        <v>17.420000000000002</v>
      </c>
      <c r="S57" s="148"/>
      <c r="T57" s="148"/>
      <c r="U57" s="149"/>
      <c r="V57" s="150">
        <v>17.489999999999998</v>
      </c>
      <c r="W57" s="149"/>
      <c r="X57" s="100" t="s">
        <v>70</v>
      </c>
      <c r="Y57" s="149"/>
      <c r="Z57" s="148"/>
      <c r="AA57" s="148"/>
      <c r="AB57" s="151" t="s">
        <v>70</v>
      </c>
      <c r="AC57" s="25">
        <v>34</v>
      </c>
      <c r="AD57" s="166"/>
      <c r="AE57" s="166"/>
      <c r="AF57" s="41"/>
      <c r="AG57" s="41"/>
    </row>
    <row r="58" spans="1:33" ht="15.6" customHeight="1" x14ac:dyDescent="0.2">
      <c r="A58" s="175"/>
      <c r="B58" s="21" t="s">
        <v>10</v>
      </c>
      <c r="C58" s="152">
        <v>17.149999999999999</v>
      </c>
      <c r="D58" s="153"/>
      <c r="E58" s="153"/>
      <c r="F58" s="153"/>
      <c r="G58" s="153"/>
      <c r="H58" s="153"/>
      <c r="I58" s="101">
        <f>I57</f>
        <v>17.260000000000002</v>
      </c>
      <c r="J58" s="153"/>
      <c r="K58" s="153"/>
      <c r="L58" s="153"/>
      <c r="M58" s="153"/>
      <c r="N58" s="153"/>
      <c r="O58" s="101">
        <f>O57</f>
        <v>17.36</v>
      </c>
      <c r="P58" s="153"/>
      <c r="Q58" s="153"/>
      <c r="R58" s="101">
        <f>R57</f>
        <v>17.420000000000002</v>
      </c>
      <c r="S58" s="153"/>
      <c r="T58" s="153"/>
      <c r="U58" s="153"/>
      <c r="V58" s="154"/>
      <c r="W58" s="153"/>
      <c r="X58" s="102" t="s">
        <v>70</v>
      </c>
      <c r="Y58" s="153"/>
      <c r="Z58" s="153"/>
      <c r="AA58" s="153"/>
      <c r="AB58" s="155"/>
      <c r="AC58" s="24"/>
      <c r="AD58" s="168"/>
      <c r="AE58" s="168"/>
      <c r="AF58" s="41"/>
      <c r="AG58" s="41"/>
    </row>
    <row r="59" spans="1:33" ht="15.6" customHeight="1" thickBot="1" x14ac:dyDescent="0.25">
      <c r="A59" s="146">
        <v>526</v>
      </c>
      <c r="B59" s="43" t="s">
        <v>11</v>
      </c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5"/>
      <c r="AC59" s="44"/>
      <c r="AD59" s="169"/>
      <c r="AE59" s="169"/>
      <c r="AF59" s="41"/>
      <c r="AG59" s="41"/>
    </row>
    <row r="60" spans="1:33" ht="15.6" customHeight="1" x14ac:dyDescent="0.2">
      <c r="A60" s="144"/>
      <c r="B60" s="18" t="s">
        <v>5</v>
      </c>
      <c r="C60" s="73"/>
      <c r="D60" s="74">
        <v>0</v>
      </c>
      <c r="E60" s="74">
        <v>2</v>
      </c>
      <c r="F60" s="74">
        <v>0</v>
      </c>
      <c r="G60" s="74">
        <v>0</v>
      </c>
      <c r="H60" s="74">
        <v>4</v>
      </c>
      <c r="I60" s="74">
        <v>5</v>
      </c>
      <c r="J60" s="74">
        <v>2</v>
      </c>
      <c r="K60" s="74">
        <v>0</v>
      </c>
      <c r="L60" s="74">
        <v>1</v>
      </c>
      <c r="M60" s="74">
        <v>17</v>
      </c>
      <c r="N60" s="74">
        <v>12</v>
      </c>
      <c r="O60" s="74">
        <v>1</v>
      </c>
      <c r="P60" s="74">
        <v>2</v>
      </c>
      <c r="Q60" s="74">
        <v>5</v>
      </c>
      <c r="R60" s="74">
        <v>0</v>
      </c>
      <c r="S60" s="74">
        <v>2</v>
      </c>
      <c r="T60" s="74">
        <v>2</v>
      </c>
      <c r="U60" s="74">
        <v>2</v>
      </c>
      <c r="V60" s="77" t="s">
        <v>70</v>
      </c>
      <c r="W60" s="78">
        <v>0</v>
      </c>
      <c r="X60" s="78">
        <v>2</v>
      </c>
      <c r="Y60" s="79">
        <v>0</v>
      </c>
      <c r="Z60" s="80">
        <v>1</v>
      </c>
      <c r="AA60" s="80">
        <v>2</v>
      </c>
      <c r="AB60" s="81">
        <v>0</v>
      </c>
      <c r="AC60" s="22" t="s">
        <v>6</v>
      </c>
      <c r="AD60" s="165"/>
      <c r="AE60" s="165"/>
      <c r="AF60" s="41"/>
      <c r="AG60" s="41"/>
    </row>
    <row r="61" spans="1:33" ht="15.6" customHeight="1" x14ac:dyDescent="0.2">
      <c r="A61" s="145">
        <v>19.21</v>
      </c>
      <c r="B61" s="20" t="s">
        <v>7</v>
      </c>
      <c r="C61" s="82">
        <v>2</v>
      </c>
      <c r="D61" s="83">
        <v>13</v>
      </c>
      <c r="E61" s="83">
        <v>9</v>
      </c>
      <c r="F61" s="83">
        <v>0</v>
      </c>
      <c r="G61" s="83">
        <v>4</v>
      </c>
      <c r="H61" s="83">
        <v>7</v>
      </c>
      <c r="I61" s="83">
        <v>9</v>
      </c>
      <c r="J61" s="83">
        <v>5</v>
      </c>
      <c r="K61" s="83">
        <v>2</v>
      </c>
      <c r="L61" s="83">
        <v>0</v>
      </c>
      <c r="M61" s="83">
        <v>3</v>
      </c>
      <c r="N61" s="83">
        <v>7</v>
      </c>
      <c r="O61" s="83">
        <v>1</v>
      </c>
      <c r="P61" s="83">
        <v>0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  <c r="V61" s="154"/>
      <c r="W61" s="87">
        <v>0</v>
      </c>
      <c r="X61" s="87">
        <v>0</v>
      </c>
      <c r="Y61" s="88">
        <v>0</v>
      </c>
      <c r="Z61" s="89">
        <v>0</v>
      </c>
      <c r="AA61" s="89">
        <v>0</v>
      </c>
      <c r="AB61" s="90"/>
      <c r="AC61" s="23">
        <f>SUM(C61:AA61)</f>
        <v>62</v>
      </c>
      <c r="AD61" s="166"/>
      <c r="AE61" s="166"/>
      <c r="AF61" s="41"/>
      <c r="AG61" s="41"/>
    </row>
    <row r="62" spans="1:33" ht="15.6" customHeight="1" x14ac:dyDescent="0.2">
      <c r="A62" s="173" t="s">
        <v>54</v>
      </c>
      <c r="B62" s="20" t="s">
        <v>8</v>
      </c>
      <c r="C62" s="82">
        <f>C61</f>
        <v>2</v>
      </c>
      <c r="D62" s="91">
        <f t="shared" ref="D62:AA62" si="9">C62-D60+D61</f>
        <v>15</v>
      </c>
      <c r="E62" s="91">
        <f t="shared" si="9"/>
        <v>22</v>
      </c>
      <c r="F62" s="91">
        <f t="shared" si="9"/>
        <v>22</v>
      </c>
      <c r="G62" s="91">
        <f t="shared" si="9"/>
        <v>26</v>
      </c>
      <c r="H62" s="91">
        <f t="shared" si="9"/>
        <v>29</v>
      </c>
      <c r="I62" s="91">
        <f t="shared" si="9"/>
        <v>33</v>
      </c>
      <c r="J62" s="91">
        <f t="shared" si="9"/>
        <v>36</v>
      </c>
      <c r="K62" s="91">
        <f t="shared" si="9"/>
        <v>38</v>
      </c>
      <c r="L62" s="91">
        <f t="shared" si="9"/>
        <v>37</v>
      </c>
      <c r="M62" s="91">
        <f t="shared" si="9"/>
        <v>23</v>
      </c>
      <c r="N62" s="91">
        <f t="shared" si="9"/>
        <v>18</v>
      </c>
      <c r="O62" s="91">
        <f t="shared" si="9"/>
        <v>18</v>
      </c>
      <c r="P62" s="91">
        <f t="shared" si="9"/>
        <v>16</v>
      </c>
      <c r="Q62" s="91">
        <f t="shared" si="9"/>
        <v>11</v>
      </c>
      <c r="R62" s="91">
        <f t="shared" si="9"/>
        <v>11</v>
      </c>
      <c r="S62" s="91">
        <f t="shared" si="9"/>
        <v>9</v>
      </c>
      <c r="T62" s="92">
        <f t="shared" si="9"/>
        <v>7</v>
      </c>
      <c r="U62" s="93">
        <f t="shared" si="9"/>
        <v>5</v>
      </c>
      <c r="V62" s="94" t="s">
        <v>70</v>
      </c>
      <c r="W62" s="95">
        <f>U62-W60+W61</f>
        <v>5</v>
      </c>
      <c r="X62" s="95">
        <f t="shared" si="9"/>
        <v>3</v>
      </c>
      <c r="Y62" s="96">
        <f t="shared" si="9"/>
        <v>3</v>
      </c>
      <c r="Z62" s="97">
        <f t="shared" si="9"/>
        <v>2</v>
      </c>
      <c r="AA62" s="97">
        <f t="shared" si="9"/>
        <v>0</v>
      </c>
      <c r="AB62" s="98">
        <f>AA62-AB60</f>
        <v>0</v>
      </c>
      <c r="AC62" s="24"/>
      <c r="AD62" s="167">
        <f>MAX(C62:AB62)</f>
        <v>38</v>
      </c>
      <c r="AE62" s="167">
        <f>U62+SUM(W61:AA61)</f>
        <v>5</v>
      </c>
      <c r="AF62" s="41"/>
      <c r="AG62" s="41"/>
    </row>
    <row r="63" spans="1:33" ht="15.6" customHeight="1" x14ac:dyDescent="0.2">
      <c r="A63" s="174"/>
      <c r="B63" s="20" t="s">
        <v>9</v>
      </c>
      <c r="C63" s="147"/>
      <c r="D63" s="148"/>
      <c r="E63" s="148"/>
      <c r="F63" s="148"/>
      <c r="G63" s="148"/>
      <c r="H63" s="148"/>
      <c r="I63" s="99">
        <v>19.350000000000001</v>
      </c>
      <c r="J63" s="148"/>
      <c r="K63" s="148"/>
      <c r="L63" s="148"/>
      <c r="M63" s="148"/>
      <c r="N63" s="148"/>
      <c r="O63" s="99">
        <v>19.46</v>
      </c>
      <c r="P63" s="148"/>
      <c r="Q63" s="148"/>
      <c r="R63" s="99">
        <v>19.52</v>
      </c>
      <c r="S63" s="148"/>
      <c r="T63" s="148"/>
      <c r="U63" s="149"/>
      <c r="V63" s="150" t="s">
        <v>70</v>
      </c>
      <c r="W63" s="149"/>
      <c r="X63" s="100">
        <v>19.579999999999998</v>
      </c>
      <c r="Y63" s="149"/>
      <c r="Z63" s="148"/>
      <c r="AA63" s="148"/>
      <c r="AB63" s="151">
        <v>20.05</v>
      </c>
      <c r="AC63" s="25">
        <v>38</v>
      </c>
      <c r="AD63" s="166"/>
      <c r="AE63" s="166"/>
      <c r="AF63" s="41"/>
      <c r="AG63" s="41"/>
    </row>
    <row r="64" spans="1:33" ht="15.6" customHeight="1" x14ac:dyDescent="0.2">
      <c r="A64" s="175"/>
      <c r="B64" s="21" t="s">
        <v>10</v>
      </c>
      <c r="C64" s="152">
        <v>19.27</v>
      </c>
      <c r="D64" s="153"/>
      <c r="E64" s="153"/>
      <c r="F64" s="153"/>
      <c r="G64" s="153"/>
      <c r="H64" s="153"/>
      <c r="I64" s="101">
        <f>I63</f>
        <v>19.350000000000001</v>
      </c>
      <c r="J64" s="153"/>
      <c r="K64" s="153"/>
      <c r="L64" s="153"/>
      <c r="M64" s="153"/>
      <c r="N64" s="153"/>
      <c r="O64" s="101">
        <f>O63</f>
        <v>19.46</v>
      </c>
      <c r="P64" s="153"/>
      <c r="Q64" s="153"/>
      <c r="R64" s="101">
        <f>R63</f>
        <v>19.52</v>
      </c>
      <c r="S64" s="153"/>
      <c r="T64" s="153"/>
      <c r="U64" s="153"/>
      <c r="V64" s="154"/>
      <c r="W64" s="153"/>
      <c r="X64" s="102">
        <f>X63</f>
        <v>19.579999999999998</v>
      </c>
      <c r="Y64" s="153"/>
      <c r="Z64" s="153"/>
      <c r="AA64" s="153"/>
      <c r="AB64" s="155"/>
      <c r="AC64" s="24"/>
      <c r="AD64" s="168"/>
      <c r="AE64" s="168"/>
      <c r="AF64" s="41"/>
      <c r="AG64" s="41"/>
    </row>
    <row r="65" spans="1:33" ht="15.6" customHeight="1" thickBot="1" x14ac:dyDescent="0.25">
      <c r="A65" s="146">
        <v>520</v>
      </c>
      <c r="B65" s="43" t="s">
        <v>11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5"/>
      <c r="AC65" s="44"/>
      <c r="AD65" s="169"/>
      <c r="AE65" s="169"/>
      <c r="AF65" s="41"/>
      <c r="AG65" s="41"/>
    </row>
    <row r="66" spans="1:33" ht="15.6" customHeight="1" x14ac:dyDescent="0.2">
      <c r="A66" s="144"/>
      <c r="B66" s="18" t="s">
        <v>5</v>
      </c>
      <c r="C66" s="73"/>
      <c r="D66" s="74">
        <v>2</v>
      </c>
      <c r="E66" s="74">
        <v>0</v>
      </c>
      <c r="F66" s="74">
        <v>0</v>
      </c>
      <c r="G66" s="74">
        <v>0</v>
      </c>
      <c r="H66" s="74">
        <v>1</v>
      </c>
      <c r="I66" s="74">
        <v>4</v>
      </c>
      <c r="J66" s="74">
        <v>1</v>
      </c>
      <c r="K66" s="74">
        <v>0</v>
      </c>
      <c r="L66" s="74">
        <v>3</v>
      </c>
      <c r="M66" s="74">
        <v>9</v>
      </c>
      <c r="N66" s="74">
        <v>9</v>
      </c>
      <c r="O66" s="74">
        <v>0</v>
      </c>
      <c r="P66" s="74">
        <v>1</v>
      </c>
      <c r="Q66" s="74">
        <v>0</v>
      </c>
      <c r="R66" s="74">
        <v>0</v>
      </c>
      <c r="S66" s="74">
        <v>3</v>
      </c>
      <c r="T66" s="74">
        <v>4</v>
      </c>
      <c r="U66" s="74">
        <v>1</v>
      </c>
      <c r="V66" s="77">
        <v>0</v>
      </c>
      <c r="W66" s="78" t="s">
        <v>70</v>
      </c>
      <c r="X66" s="78" t="s">
        <v>70</v>
      </c>
      <c r="Y66" s="79" t="s">
        <v>70</v>
      </c>
      <c r="Z66" s="80" t="s">
        <v>70</v>
      </c>
      <c r="AA66" s="80" t="s">
        <v>70</v>
      </c>
      <c r="AB66" s="81" t="s">
        <v>70</v>
      </c>
      <c r="AC66" s="22" t="s">
        <v>6</v>
      </c>
      <c r="AD66" s="165"/>
      <c r="AE66" s="165"/>
      <c r="AF66" s="41"/>
      <c r="AG66" s="41"/>
    </row>
    <row r="67" spans="1:33" ht="15.6" customHeight="1" x14ac:dyDescent="0.2">
      <c r="A67" s="145">
        <v>20.58</v>
      </c>
      <c r="B67" s="20" t="s">
        <v>7</v>
      </c>
      <c r="C67" s="82">
        <v>4</v>
      </c>
      <c r="D67" s="83">
        <v>1</v>
      </c>
      <c r="E67" s="83">
        <v>13</v>
      </c>
      <c r="F67" s="83">
        <v>0</v>
      </c>
      <c r="G67" s="83">
        <v>0</v>
      </c>
      <c r="H67" s="83">
        <v>3</v>
      </c>
      <c r="I67" s="83">
        <v>14</v>
      </c>
      <c r="J67" s="83">
        <v>2</v>
      </c>
      <c r="K67" s="83">
        <v>0</v>
      </c>
      <c r="L67" s="83">
        <v>0</v>
      </c>
      <c r="M67" s="83">
        <v>1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154"/>
      <c r="W67" s="87" t="s">
        <v>70</v>
      </c>
      <c r="X67" s="87" t="s">
        <v>70</v>
      </c>
      <c r="Y67" s="88" t="s">
        <v>70</v>
      </c>
      <c r="Z67" s="89" t="s">
        <v>70</v>
      </c>
      <c r="AA67" s="89" t="s">
        <v>70</v>
      </c>
      <c r="AB67" s="90"/>
      <c r="AC67" s="23">
        <f>SUM(C67:AA67)</f>
        <v>38</v>
      </c>
      <c r="AD67" s="166"/>
      <c r="AE67" s="166"/>
      <c r="AF67" s="41"/>
      <c r="AG67" s="41"/>
    </row>
    <row r="68" spans="1:33" ht="15.6" customHeight="1" x14ac:dyDescent="0.2">
      <c r="A68" s="173" t="s">
        <v>54</v>
      </c>
      <c r="B68" s="20" t="s">
        <v>8</v>
      </c>
      <c r="C68" s="82">
        <f>C67</f>
        <v>4</v>
      </c>
      <c r="D68" s="91">
        <f t="shared" ref="D68:V68" si="10">C68-D66+D67</f>
        <v>3</v>
      </c>
      <c r="E68" s="91">
        <f t="shared" si="10"/>
        <v>16</v>
      </c>
      <c r="F68" s="91">
        <f t="shared" si="10"/>
        <v>16</v>
      </c>
      <c r="G68" s="91">
        <f t="shared" si="10"/>
        <v>16</v>
      </c>
      <c r="H68" s="91">
        <f t="shared" si="10"/>
        <v>18</v>
      </c>
      <c r="I68" s="91">
        <f t="shared" si="10"/>
        <v>28</v>
      </c>
      <c r="J68" s="91">
        <f t="shared" si="10"/>
        <v>29</v>
      </c>
      <c r="K68" s="91">
        <f t="shared" si="10"/>
        <v>29</v>
      </c>
      <c r="L68" s="91">
        <f t="shared" si="10"/>
        <v>26</v>
      </c>
      <c r="M68" s="91">
        <f t="shared" si="10"/>
        <v>18</v>
      </c>
      <c r="N68" s="91">
        <f t="shared" si="10"/>
        <v>9</v>
      </c>
      <c r="O68" s="91">
        <f t="shared" si="10"/>
        <v>9</v>
      </c>
      <c r="P68" s="91">
        <f t="shared" si="10"/>
        <v>8</v>
      </c>
      <c r="Q68" s="91">
        <f t="shared" si="10"/>
        <v>8</v>
      </c>
      <c r="R68" s="91">
        <f t="shared" si="10"/>
        <v>8</v>
      </c>
      <c r="S68" s="91">
        <f t="shared" si="10"/>
        <v>5</v>
      </c>
      <c r="T68" s="92">
        <f t="shared" si="10"/>
        <v>1</v>
      </c>
      <c r="U68" s="93">
        <f t="shared" si="10"/>
        <v>0</v>
      </c>
      <c r="V68" s="94">
        <f t="shared" si="10"/>
        <v>0</v>
      </c>
      <c r="W68" s="95" t="s">
        <v>70</v>
      </c>
      <c r="X68" s="95" t="s">
        <v>70</v>
      </c>
      <c r="Y68" s="96" t="s">
        <v>70</v>
      </c>
      <c r="Z68" s="97" t="s">
        <v>70</v>
      </c>
      <c r="AA68" s="97" t="s">
        <v>70</v>
      </c>
      <c r="AB68" s="98" t="s">
        <v>70</v>
      </c>
      <c r="AC68" s="24"/>
      <c r="AD68" s="167">
        <f>MAX(C68:AB68)</f>
        <v>29</v>
      </c>
      <c r="AE68" s="167">
        <f>V68+SUM(W67:AA67)</f>
        <v>0</v>
      </c>
      <c r="AF68" s="41"/>
      <c r="AG68" s="41"/>
    </row>
    <row r="69" spans="1:33" ht="15.6" customHeight="1" x14ac:dyDescent="0.2">
      <c r="A69" s="174"/>
      <c r="B69" s="20" t="s">
        <v>9</v>
      </c>
      <c r="C69" s="147"/>
      <c r="D69" s="148"/>
      <c r="E69" s="148"/>
      <c r="F69" s="148"/>
      <c r="G69" s="148"/>
      <c r="H69" s="148"/>
      <c r="I69" s="99">
        <v>21.1</v>
      </c>
      <c r="J69" s="148"/>
      <c r="K69" s="148"/>
      <c r="L69" s="148"/>
      <c r="M69" s="148"/>
      <c r="N69" s="148"/>
      <c r="O69" s="99">
        <v>21.2</v>
      </c>
      <c r="P69" s="148"/>
      <c r="Q69" s="148"/>
      <c r="R69" s="99">
        <v>21.26</v>
      </c>
      <c r="S69" s="148"/>
      <c r="T69" s="148"/>
      <c r="U69" s="149"/>
      <c r="V69" s="150">
        <v>21.32</v>
      </c>
      <c r="W69" s="149"/>
      <c r="X69" s="100" t="s">
        <v>70</v>
      </c>
      <c r="Y69" s="149"/>
      <c r="Z69" s="148"/>
      <c r="AA69" s="148"/>
      <c r="AB69" s="151" t="s">
        <v>70</v>
      </c>
      <c r="AC69" s="25">
        <v>34</v>
      </c>
      <c r="AD69" s="166"/>
      <c r="AE69" s="166"/>
      <c r="AF69" s="41"/>
      <c r="AG69" s="41"/>
    </row>
    <row r="70" spans="1:33" ht="15.6" customHeight="1" x14ac:dyDescent="0.2">
      <c r="A70" s="175"/>
      <c r="B70" s="21" t="s">
        <v>10</v>
      </c>
      <c r="C70" s="152">
        <v>20.58</v>
      </c>
      <c r="D70" s="153"/>
      <c r="E70" s="153"/>
      <c r="F70" s="153"/>
      <c r="G70" s="153"/>
      <c r="H70" s="153"/>
      <c r="I70" s="101">
        <f>I69</f>
        <v>21.1</v>
      </c>
      <c r="J70" s="153"/>
      <c r="K70" s="153"/>
      <c r="L70" s="153"/>
      <c r="M70" s="153"/>
      <c r="N70" s="153"/>
      <c r="O70" s="101">
        <f>O69</f>
        <v>21.2</v>
      </c>
      <c r="P70" s="153"/>
      <c r="Q70" s="153"/>
      <c r="R70" s="101">
        <f>R69</f>
        <v>21.26</v>
      </c>
      <c r="S70" s="153"/>
      <c r="T70" s="153"/>
      <c r="U70" s="153"/>
      <c r="V70" s="154"/>
      <c r="W70" s="153"/>
      <c r="X70" s="102" t="s">
        <v>70</v>
      </c>
      <c r="Y70" s="153"/>
      <c r="Z70" s="153"/>
      <c r="AA70" s="153"/>
      <c r="AB70" s="155"/>
      <c r="AC70" s="24"/>
      <c r="AD70" s="168"/>
      <c r="AE70" s="168"/>
      <c r="AF70" s="41"/>
      <c r="AG70" s="41"/>
    </row>
    <row r="71" spans="1:33" ht="15.6" customHeight="1" thickBot="1" x14ac:dyDescent="0.25">
      <c r="A71" s="146">
        <v>520</v>
      </c>
      <c r="B71" s="43" t="s">
        <v>11</v>
      </c>
      <c r="C71" s="10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5"/>
      <c r="AC71" s="44"/>
      <c r="AD71" s="169"/>
      <c r="AE71" s="169"/>
      <c r="AF71" s="41"/>
      <c r="AG71" s="41"/>
    </row>
    <row r="72" spans="1:33" ht="15.6" customHeight="1" x14ac:dyDescent="0.2">
      <c r="A72" s="144"/>
      <c r="B72" s="18" t="s">
        <v>5</v>
      </c>
      <c r="C72" s="73"/>
      <c r="D72" s="74">
        <v>0</v>
      </c>
      <c r="E72" s="74">
        <v>0</v>
      </c>
      <c r="F72" s="74">
        <v>2</v>
      </c>
      <c r="G72" s="74">
        <v>0</v>
      </c>
      <c r="H72" s="74">
        <v>1</v>
      </c>
      <c r="I72" s="74">
        <v>0</v>
      </c>
      <c r="J72" s="74">
        <v>6</v>
      </c>
      <c r="K72" s="74">
        <v>0</v>
      </c>
      <c r="L72" s="74">
        <v>1</v>
      </c>
      <c r="M72" s="74">
        <v>3</v>
      </c>
      <c r="N72" s="74">
        <v>2</v>
      </c>
      <c r="O72" s="74">
        <v>2</v>
      </c>
      <c r="P72" s="74">
        <v>2</v>
      </c>
      <c r="Q72" s="74">
        <v>2</v>
      </c>
      <c r="R72" s="74">
        <v>1</v>
      </c>
      <c r="S72" s="74">
        <v>2</v>
      </c>
      <c r="T72" s="74">
        <v>0</v>
      </c>
      <c r="U72" s="74">
        <v>1</v>
      </c>
      <c r="V72" s="77">
        <v>1</v>
      </c>
      <c r="W72" s="78" t="s">
        <v>70</v>
      </c>
      <c r="X72" s="78" t="s">
        <v>70</v>
      </c>
      <c r="Y72" s="79" t="s">
        <v>70</v>
      </c>
      <c r="Z72" s="80" t="s">
        <v>70</v>
      </c>
      <c r="AA72" s="80" t="s">
        <v>70</v>
      </c>
      <c r="AB72" s="81" t="s">
        <v>70</v>
      </c>
      <c r="AC72" s="22" t="s">
        <v>6</v>
      </c>
      <c r="AD72" s="165"/>
      <c r="AE72" s="165"/>
      <c r="AF72" s="41"/>
      <c r="AG72" s="41"/>
    </row>
    <row r="73" spans="1:33" ht="15.6" customHeight="1" x14ac:dyDescent="0.2">
      <c r="A73" s="19">
        <v>21.5</v>
      </c>
      <c r="B73" s="20" t="s">
        <v>7</v>
      </c>
      <c r="C73" s="82">
        <v>3</v>
      </c>
      <c r="D73" s="83">
        <v>2</v>
      </c>
      <c r="E73" s="83">
        <v>3</v>
      </c>
      <c r="F73" s="83">
        <v>1</v>
      </c>
      <c r="G73" s="83">
        <v>5</v>
      </c>
      <c r="H73" s="83">
        <v>1</v>
      </c>
      <c r="I73" s="83">
        <v>8</v>
      </c>
      <c r="J73" s="83">
        <v>0</v>
      </c>
      <c r="K73" s="83">
        <v>0</v>
      </c>
      <c r="L73" s="83">
        <v>0</v>
      </c>
      <c r="M73" s="83">
        <v>0</v>
      </c>
      <c r="N73" s="83">
        <v>3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3">
        <v>0</v>
      </c>
      <c r="U73" s="83">
        <v>0</v>
      </c>
      <c r="V73" s="154"/>
      <c r="W73" s="87" t="s">
        <v>70</v>
      </c>
      <c r="X73" s="87" t="s">
        <v>70</v>
      </c>
      <c r="Y73" s="88" t="s">
        <v>70</v>
      </c>
      <c r="Z73" s="89" t="s">
        <v>70</v>
      </c>
      <c r="AA73" s="89" t="s">
        <v>70</v>
      </c>
      <c r="AB73" s="90"/>
      <c r="AC73" s="23">
        <f>SUM(C73:AA73)</f>
        <v>26</v>
      </c>
      <c r="AD73" s="166"/>
      <c r="AE73" s="166"/>
      <c r="AF73" s="41"/>
      <c r="AG73" s="41"/>
    </row>
    <row r="74" spans="1:33" ht="15.6" customHeight="1" x14ac:dyDescent="0.2">
      <c r="A74" s="179" t="s">
        <v>54</v>
      </c>
      <c r="B74" s="20" t="s">
        <v>8</v>
      </c>
      <c r="C74" s="82">
        <f>C73</f>
        <v>3</v>
      </c>
      <c r="D74" s="91">
        <f t="shared" ref="D74:V74" si="11">C74-D72+D73</f>
        <v>5</v>
      </c>
      <c r="E74" s="91">
        <f t="shared" si="11"/>
        <v>8</v>
      </c>
      <c r="F74" s="91">
        <f t="shared" si="11"/>
        <v>7</v>
      </c>
      <c r="G74" s="91">
        <f t="shared" si="11"/>
        <v>12</v>
      </c>
      <c r="H74" s="91">
        <f t="shared" si="11"/>
        <v>12</v>
      </c>
      <c r="I74" s="91">
        <f t="shared" si="11"/>
        <v>20</v>
      </c>
      <c r="J74" s="91">
        <f t="shared" si="11"/>
        <v>14</v>
      </c>
      <c r="K74" s="91">
        <f t="shared" si="11"/>
        <v>14</v>
      </c>
      <c r="L74" s="91">
        <f t="shared" si="11"/>
        <v>13</v>
      </c>
      <c r="M74" s="91">
        <f t="shared" si="11"/>
        <v>10</v>
      </c>
      <c r="N74" s="91">
        <f t="shared" si="11"/>
        <v>11</v>
      </c>
      <c r="O74" s="91">
        <f t="shared" si="11"/>
        <v>9</v>
      </c>
      <c r="P74" s="91">
        <f t="shared" si="11"/>
        <v>7</v>
      </c>
      <c r="Q74" s="91">
        <f t="shared" si="11"/>
        <v>5</v>
      </c>
      <c r="R74" s="91">
        <f t="shared" si="11"/>
        <v>4</v>
      </c>
      <c r="S74" s="91">
        <f t="shared" si="11"/>
        <v>2</v>
      </c>
      <c r="T74" s="92">
        <f t="shared" si="11"/>
        <v>2</v>
      </c>
      <c r="U74" s="93">
        <f t="shared" si="11"/>
        <v>1</v>
      </c>
      <c r="V74" s="94">
        <f t="shared" si="11"/>
        <v>0</v>
      </c>
      <c r="W74" s="95" t="s">
        <v>70</v>
      </c>
      <c r="X74" s="95" t="s">
        <v>70</v>
      </c>
      <c r="Y74" s="96" t="s">
        <v>70</v>
      </c>
      <c r="Z74" s="97" t="s">
        <v>70</v>
      </c>
      <c r="AA74" s="97" t="s">
        <v>70</v>
      </c>
      <c r="AB74" s="98" t="s">
        <v>70</v>
      </c>
      <c r="AC74" s="24"/>
      <c r="AD74" s="167">
        <f>MAX(C74:AB74)</f>
        <v>20</v>
      </c>
      <c r="AE74" s="167">
        <f>V74+SUM(W73:AA73)</f>
        <v>0</v>
      </c>
      <c r="AF74" s="41"/>
      <c r="AG74" s="41"/>
    </row>
    <row r="75" spans="1:33" ht="15.6" customHeight="1" x14ac:dyDescent="0.2">
      <c r="A75" s="180"/>
      <c r="B75" s="20" t="s">
        <v>9</v>
      </c>
      <c r="C75" s="147"/>
      <c r="D75" s="148"/>
      <c r="E75" s="148"/>
      <c r="F75" s="148"/>
      <c r="G75" s="148"/>
      <c r="H75" s="148"/>
      <c r="I75" s="99">
        <v>22.02</v>
      </c>
      <c r="J75" s="148"/>
      <c r="K75" s="148"/>
      <c r="L75" s="148"/>
      <c r="M75" s="148"/>
      <c r="N75" s="148"/>
      <c r="O75" s="99">
        <v>22.13</v>
      </c>
      <c r="P75" s="148"/>
      <c r="Q75" s="148"/>
      <c r="R75" s="99">
        <v>22.19</v>
      </c>
      <c r="S75" s="148"/>
      <c r="T75" s="148"/>
      <c r="U75" s="149"/>
      <c r="V75" s="150">
        <v>22.26</v>
      </c>
      <c r="W75" s="149"/>
      <c r="X75" s="100" t="s">
        <v>70</v>
      </c>
      <c r="Y75" s="149"/>
      <c r="Z75" s="148"/>
      <c r="AA75" s="148"/>
      <c r="AB75" s="151" t="s">
        <v>70</v>
      </c>
      <c r="AC75" s="25">
        <v>36</v>
      </c>
      <c r="AD75" s="166"/>
      <c r="AE75" s="166"/>
      <c r="AF75" s="41"/>
      <c r="AG75" s="41"/>
    </row>
    <row r="76" spans="1:33" ht="15.6" customHeight="1" x14ac:dyDescent="0.2">
      <c r="A76" s="181"/>
      <c r="B76" s="21" t="s">
        <v>10</v>
      </c>
      <c r="C76" s="152">
        <v>21.5</v>
      </c>
      <c r="D76" s="153"/>
      <c r="E76" s="153"/>
      <c r="F76" s="153"/>
      <c r="G76" s="153"/>
      <c r="H76" s="153"/>
      <c r="I76" s="101">
        <f>I75</f>
        <v>22.02</v>
      </c>
      <c r="J76" s="153"/>
      <c r="K76" s="153"/>
      <c r="L76" s="153"/>
      <c r="M76" s="153"/>
      <c r="N76" s="153"/>
      <c r="O76" s="101">
        <f>O75</f>
        <v>22.13</v>
      </c>
      <c r="P76" s="153"/>
      <c r="Q76" s="153"/>
      <c r="R76" s="101">
        <f>R75</f>
        <v>22.19</v>
      </c>
      <c r="S76" s="153"/>
      <c r="T76" s="153"/>
      <c r="U76" s="153"/>
      <c r="V76" s="154"/>
      <c r="W76" s="153"/>
      <c r="X76" s="102" t="s">
        <v>70</v>
      </c>
      <c r="Y76" s="153"/>
      <c r="Z76" s="153"/>
      <c r="AA76" s="153"/>
      <c r="AB76" s="155"/>
      <c r="AC76" s="24"/>
      <c r="AD76" s="168"/>
      <c r="AE76" s="168"/>
      <c r="AF76" s="41"/>
      <c r="AG76" s="41"/>
    </row>
    <row r="77" spans="1:33" ht="15.6" customHeight="1" thickBot="1" x14ac:dyDescent="0.25">
      <c r="A77" s="43">
        <v>526</v>
      </c>
      <c r="B77" s="43" t="s">
        <v>11</v>
      </c>
      <c r="C77" s="103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5"/>
      <c r="AC77" s="44"/>
      <c r="AD77" s="169"/>
      <c r="AE77" s="169"/>
      <c r="AF77" s="41"/>
      <c r="AG77" s="41"/>
    </row>
    <row r="78" spans="1:33" ht="15.6" customHeight="1" x14ac:dyDescent="0.2">
      <c r="A78" s="47"/>
      <c r="B78" s="18" t="s">
        <v>5</v>
      </c>
      <c r="C78" s="73"/>
      <c r="D78" s="74">
        <v>0</v>
      </c>
      <c r="E78" s="74">
        <v>1</v>
      </c>
      <c r="F78" s="74">
        <v>3</v>
      </c>
      <c r="G78" s="74">
        <v>1</v>
      </c>
      <c r="H78" s="74">
        <v>0</v>
      </c>
      <c r="I78" s="74">
        <v>2</v>
      </c>
      <c r="J78" s="74">
        <v>6</v>
      </c>
      <c r="K78" s="74">
        <v>1</v>
      </c>
      <c r="L78" s="74">
        <v>1</v>
      </c>
      <c r="M78" s="74">
        <v>1</v>
      </c>
      <c r="N78" s="74">
        <v>1</v>
      </c>
      <c r="O78" s="74">
        <v>3</v>
      </c>
      <c r="P78" s="74">
        <v>1</v>
      </c>
      <c r="Q78" s="74">
        <v>1</v>
      </c>
      <c r="R78" s="74">
        <v>0</v>
      </c>
      <c r="S78" s="74">
        <v>0</v>
      </c>
      <c r="T78" s="74">
        <v>0</v>
      </c>
      <c r="U78" s="74">
        <v>1</v>
      </c>
      <c r="V78" s="77">
        <v>7</v>
      </c>
      <c r="W78" s="78" t="s">
        <v>70</v>
      </c>
      <c r="X78" s="78" t="s">
        <v>70</v>
      </c>
      <c r="Y78" s="79" t="s">
        <v>70</v>
      </c>
      <c r="Z78" s="80" t="s">
        <v>70</v>
      </c>
      <c r="AA78" s="80" t="s">
        <v>70</v>
      </c>
      <c r="AB78" s="81" t="s">
        <v>70</v>
      </c>
      <c r="AC78" s="22" t="s">
        <v>6</v>
      </c>
      <c r="AD78" s="165"/>
      <c r="AE78" s="165"/>
      <c r="AF78" s="41"/>
      <c r="AG78" s="41"/>
    </row>
    <row r="79" spans="1:33" ht="15.6" customHeight="1" x14ac:dyDescent="0.2">
      <c r="A79" s="19">
        <v>22.2</v>
      </c>
      <c r="B79" s="20" t="s">
        <v>7</v>
      </c>
      <c r="C79" s="82">
        <v>5</v>
      </c>
      <c r="D79" s="83">
        <v>2</v>
      </c>
      <c r="E79" s="83">
        <v>6</v>
      </c>
      <c r="F79" s="83">
        <v>1</v>
      </c>
      <c r="G79" s="83">
        <v>1</v>
      </c>
      <c r="H79" s="83">
        <v>0</v>
      </c>
      <c r="I79" s="83">
        <v>10</v>
      </c>
      <c r="J79" s="83">
        <v>2</v>
      </c>
      <c r="K79" s="83">
        <v>0</v>
      </c>
      <c r="L79" s="83">
        <v>0</v>
      </c>
      <c r="M79" s="83">
        <v>0</v>
      </c>
      <c r="N79" s="83">
        <v>0</v>
      </c>
      <c r="O79" s="83">
        <v>0</v>
      </c>
      <c r="P79" s="83">
        <v>1</v>
      </c>
      <c r="Q79" s="83">
        <v>0</v>
      </c>
      <c r="R79" s="83">
        <v>0</v>
      </c>
      <c r="S79" s="83">
        <v>0</v>
      </c>
      <c r="T79" s="83">
        <v>0</v>
      </c>
      <c r="U79" s="83">
        <v>2</v>
      </c>
      <c r="V79" s="154"/>
      <c r="W79" s="87" t="s">
        <v>70</v>
      </c>
      <c r="X79" s="87" t="s">
        <v>70</v>
      </c>
      <c r="Y79" s="88" t="s">
        <v>70</v>
      </c>
      <c r="Z79" s="89" t="s">
        <v>70</v>
      </c>
      <c r="AA79" s="89" t="s">
        <v>70</v>
      </c>
      <c r="AB79" s="90"/>
      <c r="AC79" s="23">
        <f>SUM(C79:AA79)</f>
        <v>30</v>
      </c>
      <c r="AD79" s="166"/>
      <c r="AE79" s="166"/>
      <c r="AF79" s="41"/>
      <c r="AG79" s="41"/>
    </row>
    <row r="80" spans="1:33" ht="15.6" customHeight="1" x14ac:dyDescent="0.2">
      <c r="A80" s="179" t="s">
        <v>54</v>
      </c>
      <c r="B80" s="20" t="s">
        <v>8</v>
      </c>
      <c r="C80" s="82">
        <f>C79</f>
        <v>5</v>
      </c>
      <c r="D80" s="91">
        <f t="shared" ref="D80:V80" si="12">C80-D78+D79</f>
        <v>7</v>
      </c>
      <c r="E80" s="91">
        <f t="shared" si="12"/>
        <v>12</v>
      </c>
      <c r="F80" s="91">
        <f t="shared" si="12"/>
        <v>10</v>
      </c>
      <c r="G80" s="91">
        <f t="shared" si="12"/>
        <v>10</v>
      </c>
      <c r="H80" s="91">
        <f t="shared" si="12"/>
        <v>10</v>
      </c>
      <c r="I80" s="91">
        <f t="shared" si="12"/>
        <v>18</v>
      </c>
      <c r="J80" s="91">
        <f t="shared" si="12"/>
        <v>14</v>
      </c>
      <c r="K80" s="91">
        <f t="shared" si="12"/>
        <v>13</v>
      </c>
      <c r="L80" s="91">
        <f t="shared" si="12"/>
        <v>12</v>
      </c>
      <c r="M80" s="91">
        <f t="shared" si="12"/>
        <v>11</v>
      </c>
      <c r="N80" s="91">
        <f t="shared" si="12"/>
        <v>10</v>
      </c>
      <c r="O80" s="91">
        <f t="shared" si="12"/>
        <v>7</v>
      </c>
      <c r="P80" s="91">
        <f t="shared" si="12"/>
        <v>7</v>
      </c>
      <c r="Q80" s="91">
        <f t="shared" si="12"/>
        <v>6</v>
      </c>
      <c r="R80" s="91">
        <f t="shared" si="12"/>
        <v>6</v>
      </c>
      <c r="S80" s="91">
        <f t="shared" si="12"/>
        <v>6</v>
      </c>
      <c r="T80" s="92">
        <f t="shared" si="12"/>
        <v>6</v>
      </c>
      <c r="U80" s="93">
        <f t="shared" si="12"/>
        <v>7</v>
      </c>
      <c r="V80" s="94">
        <f t="shared" si="12"/>
        <v>0</v>
      </c>
      <c r="W80" s="95" t="s">
        <v>70</v>
      </c>
      <c r="X80" s="95" t="s">
        <v>70</v>
      </c>
      <c r="Y80" s="96" t="s">
        <v>70</v>
      </c>
      <c r="Z80" s="97" t="s">
        <v>70</v>
      </c>
      <c r="AA80" s="97" t="s">
        <v>70</v>
      </c>
      <c r="AB80" s="98" t="s">
        <v>70</v>
      </c>
      <c r="AC80" s="24"/>
      <c r="AD80" s="167">
        <f>MAX(C80:AB80)</f>
        <v>18</v>
      </c>
      <c r="AE80" s="167">
        <f>V80+SUM(W79:AA79)</f>
        <v>0</v>
      </c>
      <c r="AF80" s="41"/>
      <c r="AG80" s="41"/>
    </row>
    <row r="81" spans="1:33" ht="15.6" customHeight="1" x14ac:dyDescent="0.2">
      <c r="A81" s="180"/>
      <c r="B81" s="20" t="s">
        <v>9</v>
      </c>
      <c r="C81" s="147"/>
      <c r="D81" s="148"/>
      <c r="E81" s="148"/>
      <c r="F81" s="148"/>
      <c r="G81" s="148"/>
      <c r="H81" s="148"/>
      <c r="I81" s="99">
        <v>22.31</v>
      </c>
      <c r="J81" s="148"/>
      <c r="K81" s="148"/>
      <c r="L81" s="148"/>
      <c r="M81" s="148"/>
      <c r="N81" s="148"/>
      <c r="O81" s="99">
        <v>22.41</v>
      </c>
      <c r="P81" s="148"/>
      <c r="Q81" s="148"/>
      <c r="R81" s="99">
        <v>22.48</v>
      </c>
      <c r="S81" s="148"/>
      <c r="T81" s="148"/>
      <c r="U81" s="149"/>
      <c r="V81" s="150">
        <v>22.53</v>
      </c>
      <c r="W81" s="149"/>
      <c r="X81" s="100" t="s">
        <v>70</v>
      </c>
      <c r="Y81" s="149"/>
      <c r="Z81" s="148"/>
      <c r="AA81" s="148"/>
      <c r="AB81" s="151" t="s">
        <v>70</v>
      </c>
      <c r="AC81" s="25">
        <v>33</v>
      </c>
      <c r="AD81" s="166"/>
      <c r="AE81" s="166"/>
      <c r="AF81" s="41"/>
      <c r="AG81" s="41"/>
    </row>
    <row r="82" spans="1:33" ht="15.6" customHeight="1" x14ac:dyDescent="0.2">
      <c r="A82" s="181"/>
      <c r="B82" s="21" t="s">
        <v>10</v>
      </c>
      <c r="C82" s="152">
        <v>22.2</v>
      </c>
      <c r="D82" s="153"/>
      <c r="E82" s="153"/>
      <c r="F82" s="153"/>
      <c r="G82" s="153"/>
      <c r="H82" s="153"/>
      <c r="I82" s="101">
        <f>I81</f>
        <v>22.31</v>
      </c>
      <c r="J82" s="153"/>
      <c r="K82" s="153"/>
      <c r="L82" s="153"/>
      <c r="M82" s="153"/>
      <c r="N82" s="153"/>
      <c r="O82" s="101">
        <f>O81</f>
        <v>22.41</v>
      </c>
      <c r="P82" s="153"/>
      <c r="Q82" s="153"/>
      <c r="R82" s="101">
        <f>R81</f>
        <v>22.48</v>
      </c>
      <c r="S82" s="153"/>
      <c r="T82" s="153"/>
      <c r="U82" s="153"/>
      <c r="V82" s="154"/>
      <c r="W82" s="153"/>
      <c r="X82" s="102" t="s">
        <v>70</v>
      </c>
      <c r="Y82" s="153"/>
      <c r="Z82" s="153"/>
      <c r="AA82" s="153"/>
      <c r="AB82" s="155"/>
      <c r="AC82" s="24"/>
      <c r="AD82" s="168"/>
      <c r="AE82" s="168"/>
      <c r="AF82" s="41"/>
      <c r="AG82" s="41"/>
    </row>
    <row r="83" spans="1:33" ht="15.6" customHeight="1" thickBot="1" x14ac:dyDescent="0.25">
      <c r="A83" s="43">
        <v>520</v>
      </c>
      <c r="B83" s="43" t="s">
        <v>11</v>
      </c>
      <c r="C83" s="103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5"/>
      <c r="AC83" s="44"/>
      <c r="AD83" s="169"/>
      <c r="AE83" s="169"/>
      <c r="AF83" s="41"/>
      <c r="AG83" s="41"/>
    </row>
    <row r="84" spans="1:33" s="41" customFormat="1" ht="15.6" customHeight="1" thickBot="1" x14ac:dyDescent="0.25">
      <c r="A84" s="52" t="s">
        <v>12</v>
      </c>
      <c r="B84" s="48"/>
      <c r="C84" s="3"/>
      <c r="D84" s="4">
        <f t="shared" ref="D84:AB84" si="13">SUMIF($B6:$B83,"l. wys.",D6:D83)</f>
        <v>2</v>
      </c>
      <c r="E84" s="4">
        <f t="shared" si="13"/>
        <v>4</v>
      </c>
      <c r="F84" s="4">
        <f t="shared" si="13"/>
        <v>12</v>
      </c>
      <c r="G84" s="4">
        <f t="shared" si="13"/>
        <v>6</v>
      </c>
      <c r="H84" s="4">
        <f t="shared" si="13"/>
        <v>33</v>
      </c>
      <c r="I84" s="4">
        <f t="shared" si="13"/>
        <v>44</v>
      </c>
      <c r="J84" s="4">
        <f t="shared" si="13"/>
        <v>33</v>
      </c>
      <c r="K84" s="4">
        <f t="shared" si="13"/>
        <v>13</v>
      </c>
      <c r="L84" s="4">
        <f t="shared" si="13"/>
        <v>24</v>
      </c>
      <c r="M84" s="4">
        <f t="shared" si="13"/>
        <v>72</v>
      </c>
      <c r="N84" s="4">
        <f t="shared" si="13"/>
        <v>94</v>
      </c>
      <c r="O84" s="4">
        <f t="shared" si="13"/>
        <v>30</v>
      </c>
      <c r="P84" s="4">
        <f t="shared" si="13"/>
        <v>46</v>
      </c>
      <c r="Q84" s="4">
        <f t="shared" si="13"/>
        <v>49</v>
      </c>
      <c r="R84" s="4">
        <f t="shared" si="13"/>
        <v>16</v>
      </c>
      <c r="S84" s="4">
        <f t="shared" si="13"/>
        <v>37</v>
      </c>
      <c r="T84" s="4">
        <f t="shared" si="13"/>
        <v>29</v>
      </c>
      <c r="U84" s="4">
        <f t="shared" si="13"/>
        <v>31</v>
      </c>
      <c r="V84" s="4">
        <f t="shared" si="13"/>
        <v>33</v>
      </c>
      <c r="W84" s="4">
        <f t="shared" si="13"/>
        <v>3</v>
      </c>
      <c r="X84" s="4">
        <f t="shared" si="13"/>
        <v>4</v>
      </c>
      <c r="Y84" s="4">
        <f t="shared" si="13"/>
        <v>0</v>
      </c>
      <c r="Z84" s="4">
        <f t="shared" si="13"/>
        <v>5</v>
      </c>
      <c r="AA84" s="4">
        <f t="shared" si="13"/>
        <v>4</v>
      </c>
      <c r="AB84" s="4">
        <f t="shared" si="13"/>
        <v>6</v>
      </c>
      <c r="AC84" s="40" t="str">
        <f>"Σ: "&amp;SUM(C84:AB84)</f>
        <v>Σ: 630</v>
      </c>
      <c r="AE84" s="170">
        <f>SUM(AE$6:AE83)</f>
        <v>22</v>
      </c>
    </row>
    <row r="85" spans="1:33" s="41" customFormat="1" ht="15.6" customHeight="1" thickBot="1" x14ac:dyDescent="0.25">
      <c r="A85" s="53" t="s">
        <v>13</v>
      </c>
      <c r="B85" s="49"/>
      <c r="C85" s="5">
        <f t="shared" ref="C85:AA85" si="14">SUMIF($B6:$B83,"l. wsiad.",C6:C83)</f>
        <v>62</v>
      </c>
      <c r="D85" s="6">
        <f t="shared" si="14"/>
        <v>70</v>
      </c>
      <c r="E85" s="6">
        <f t="shared" si="14"/>
        <v>88</v>
      </c>
      <c r="F85" s="6">
        <f t="shared" si="14"/>
        <v>23</v>
      </c>
      <c r="G85" s="6">
        <f t="shared" si="14"/>
        <v>29</v>
      </c>
      <c r="H85" s="6">
        <f t="shared" si="14"/>
        <v>52</v>
      </c>
      <c r="I85" s="6">
        <f t="shared" si="14"/>
        <v>133</v>
      </c>
      <c r="J85" s="6">
        <f t="shared" si="14"/>
        <v>55</v>
      </c>
      <c r="K85" s="6">
        <f t="shared" si="14"/>
        <v>21</v>
      </c>
      <c r="L85" s="6">
        <f t="shared" si="14"/>
        <v>11</v>
      </c>
      <c r="M85" s="6">
        <f t="shared" si="14"/>
        <v>24</v>
      </c>
      <c r="N85" s="6">
        <f t="shared" si="14"/>
        <v>37</v>
      </c>
      <c r="O85" s="6">
        <f t="shared" si="14"/>
        <v>13</v>
      </c>
      <c r="P85" s="6">
        <f t="shared" si="14"/>
        <v>2</v>
      </c>
      <c r="Q85" s="6">
        <f t="shared" si="14"/>
        <v>6</v>
      </c>
      <c r="R85" s="6">
        <f t="shared" si="14"/>
        <v>2</v>
      </c>
      <c r="S85" s="6">
        <f t="shared" si="14"/>
        <v>0</v>
      </c>
      <c r="T85" s="6">
        <f t="shared" si="14"/>
        <v>0</v>
      </c>
      <c r="U85" s="6">
        <f t="shared" si="14"/>
        <v>2</v>
      </c>
      <c r="V85" s="6">
        <f t="shared" si="14"/>
        <v>0</v>
      </c>
      <c r="W85" s="6">
        <f t="shared" si="14"/>
        <v>0</v>
      </c>
      <c r="X85" s="6">
        <f t="shared" si="14"/>
        <v>0</v>
      </c>
      <c r="Y85" s="6">
        <f t="shared" si="14"/>
        <v>0</v>
      </c>
      <c r="Z85" s="6">
        <f t="shared" si="14"/>
        <v>0</v>
      </c>
      <c r="AA85" s="6">
        <f t="shared" si="14"/>
        <v>0</v>
      </c>
      <c r="AB85" s="8"/>
      <c r="AC85" s="42" t="str">
        <f>"Σ: "&amp;SUM(C85:AB85)</f>
        <v>Σ: 630</v>
      </c>
    </row>
    <row r="86" spans="1:33" x14ac:dyDescent="0.2">
      <c r="AD86" s="41"/>
    </row>
  </sheetData>
  <sheetProtection selectLockedCells="1" selectUnlockedCells="1"/>
  <mergeCells count="14">
    <mergeCell ref="A38:A40"/>
    <mergeCell ref="C29:AB29"/>
    <mergeCell ref="A8:A10"/>
    <mergeCell ref="A14:A16"/>
    <mergeCell ref="A20:A22"/>
    <mergeCell ref="A26:A28"/>
    <mergeCell ref="A32:A34"/>
    <mergeCell ref="A80:A82"/>
    <mergeCell ref="A44:A46"/>
    <mergeCell ref="A50:A52"/>
    <mergeCell ref="A56:A58"/>
    <mergeCell ref="A62:A64"/>
    <mergeCell ref="A68:A70"/>
    <mergeCell ref="A74:A76"/>
  </mergeCells>
  <conditionalFormatting sqref="AC8:AC83">
    <cfRule type="expression" dxfId="282" priority="172" stopIfTrue="1">
      <formula>AN8</formula>
    </cfRule>
  </conditionalFormatting>
  <conditionalFormatting sqref="C8:AB8">
    <cfRule type="cellIs" dxfId="281" priority="147" stopIfTrue="1" operator="equal">
      <formula>$AD8</formula>
    </cfRule>
  </conditionalFormatting>
  <conditionalFormatting sqref="AC14:AC17">
    <cfRule type="expression" dxfId="280" priority="146" stopIfTrue="1">
      <formula>AN14</formula>
    </cfRule>
  </conditionalFormatting>
  <conditionalFormatting sqref="AC14:AC17">
    <cfRule type="expression" dxfId="279" priority="145" stopIfTrue="1">
      <formula>AN14</formula>
    </cfRule>
  </conditionalFormatting>
  <conditionalFormatting sqref="AC14:AC17">
    <cfRule type="expression" dxfId="278" priority="144" stopIfTrue="1">
      <formula>AN14</formula>
    </cfRule>
  </conditionalFormatting>
  <conditionalFormatting sqref="AC20:AC23">
    <cfRule type="expression" dxfId="277" priority="143" stopIfTrue="1">
      <formula>AN20</formula>
    </cfRule>
  </conditionalFormatting>
  <conditionalFormatting sqref="AC20:AC23">
    <cfRule type="expression" dxfId="276" priority="142" stopIfTrue="1">
      <formula>AN20</formula>
    </cfRule>
  </conditionalFormatting>
  <conditionalFormatting sqref="AC20:AC23">
    <cfRule type="expression" dxfId="275" priority="141" stopIfTrue="1">
      <formula>AN20</formula>
    </cfRule>
  </conditionalFormatting>
  <conditionalFormatting sqref="AC26:AC29">
    <cfRule type="expression" dxfId="274" priority="140" stopIfTrue="1">
      <formula>AN26</formula>
    </cfRule>
  </conditionalFormatting>
  <conditionalFormatting sqref="AC26:AC29">
    <cfRule type="expression" dxfId="273" priority="139" stopIfTrue="1">
      <formula>AN26</formula>
    </cfRule>
  </conditionalFormatting>
  <conditionalFormatting sqref="AC26:AC29">
    <cfRule type="expression" dxfId="272" priority="138" stopIfTrue="1">
      <formula>AN26</formula>
    </cfRule>
  </conditionalFormatting>
  <conditionalFormatting sqref="AC32:AC35">
    <cfRule type="expression" dxfId="271" priority="137" stopIfTrue="1">
      <formula>AN32</formula>
    </cfRule>
  </conditionalFormatting>
  <conditionalFormatting sqref="AC32:AC35">
    <cfRule type="expression" dxfId="270" priority="136" stopIfTrue="1">
      <formula>AN32</formula>
    </cfRule>
  </conditionalFormatting>
  <conditionalFormatting sqref="AC32:AC35">
    <cfRule type="expression" dxfId="269" priority="135" stopIfTrue="1">
      <formula>AN32</formula>
    </cfRule>
  </conditionalFormatting>
  <conditionalFormatting sqref="AC38:AC41">
    <cfRule type="expression" dxfId="268" priority="134" stopIfTrue="1">
      <formula>AN38</formula>
    </cfRule>
  </conditionalFormatting>
  <conditionalFormatting sqref="AC38:AC41">
    <cfRule type="expression" dxfId="267" priority="133" stopIfTrue="1">
      <formula>AN38</formula>
    </cfRule>
  </conditionalFormatting>
  <conditionalFormatting sqref="AC38:AC41">
    <cfRule type="expression" dxfId="266" priority="132" stopIfTrue="1">
      <formula>AN38</formula>
    </cfRule>
  </conditionalFormatting>
  <conditionalFormatting sqref="AC44:AC47">
    <cfRule type="expression" dxfId="265" priority="131" stopIfTrue="1">
      <formula>AN44</formula>
    </cfRule>
  </conditionalFormatting>
  <conditionalFormatting sqref="AC44:AC47">
    <cfRule type="expression" dxfId="264" priority="130" stopIfTrue="1">
      <formula>AN44</formula>
    </cfRule>
  </conditionalFormatting>
  <conditionalFormatting sqref="AC44:AC47">
    <cfRule type="expression" dxfId="263" priority="129" stopIfTrue="1">
      <formula>AN44</formula>
    </cfRule>
  </conditionalFormatting>
  <conditionalFormatting sqref="AC50:AC53">
    <cfRule type="expression" dxfId="262" priority="128" stopIfTrue="1">
      <formula>AN50</formula>
    </cfRule>
  </conditionalFormatting>
  <conditionalFormatting sqref="AC50:AC53">
    <cfRule type="expression" dxfId="261" priority="127" stopIfTrue="1">
      <formula>AN50</formula>
    </cfRule>
  </conditionalFormatting>
  <conditionalFormatting sqref="AC50:AC53">
    <cfRule type="expression" dxfId="260" priority="126" stopIfTrue="1">
      <formula>AN50</formula>
    </cfRule>
  </conditionalFormatting>
  <conditionalFormatting sqref="AC56:AC59">
    <cfRule type="expression" dxfId="259" priority="125" stopIfTrue="1">
      <formula>AN56</formula>
    </cfRule>
  </conditionalFormatting>
  <conditionalFormatting sqref="AC56:AC59">
    <cfRule type="expression" dxfId="258" priority="124" stopIfTrue="1">
      <formula>AN56</formula>
    </cfRule>
  </conditionalFormatting>
  <conditionalFormatting sqref="AC56:AC59">
    <cfRule type="expression" dxfId="257" priority="123" stopIfTrue="1">
      <formula>AN56</formula>
    </cfRule>
  </conditionalFormatting>
  <conditionalFormatting sqref="C14:AB14 C20:AB20 C26:AB26 C32:AB32 C38:AB38 C44:AB44 C50:AB50 C56:AB56">
    <cfRule type="cellIs" dxfId="256" priority="122" stopIfTrue="1" operator="equal">
      <formula>$AD14</formula>
    </cfRule>
  </conditionalFormatting>
  <conditionalFormatting sqref="AC62:AC65">
    <cfRule type="expression" dxfId="255" priority="121" stopIfTrue="1">
      <formula>AN62</formula>
    </cfRule>
  </conditionalFormatting>
  <conditionalFormatting sqref="AC62:AC65">
    <cfRule type="expression" dxfId="254" priority="120" stopIfTrue="1">
      <formula>AN62</formula>
    </cfRule>
  </conditionalFormatting>
  <conditionalFormatting sqref="AC62:AC65">
    <cfRule type="expression" dxfId="253" priority="119" stopIfTrue="1">
      <formula>AN62</formula>
    </cfRule>
  </conditionalFormatting>
  <conditionalFormatting sqref="AC68:AC71">
    <cfRule type="expression" dxfId="252" priority="118" stopIfTrue="1">
      <formula>AN68</formula>
    </cfRule>
  </conditionalFormatting>
  <conditionalFormatting sqref="AC68:AC71">
    <cfRule type="expression" dxfId="251" priority="117" stopIfTrue="1">
      <formula>AN68</formula>
    </cfRule>
  </conditionalFormatting>
  <conditionalFormatting sqref="AC68:AC71">
    <cfRule type="expression" dxfId="250" priority="116" stopIfTrue="1">
      <formula>AN68</formula>
    </cfRule>
  </conditionalFormatting>
  <conditionalFormatting sqref="AC74:AC77">
    <cfRule type="expression" dxfId="249" priority="115" stopIfTrue="1">
      <formula>AN74</formula>
    </cfRule>
  </conditionalFormatting>
  <conditionalFormatting sqref="AC74:AC77">
    <cfRule type="expression" dxfId="248" priority="114" stopIfTrue="1">
      <formula>AN74</formula>
    </cfRule>
  </conditionalFormatting>
  <conditionalFormatting sqref="AC74:AC77">
    <cfRule type="expression" dxfId="247" priority="113" stopIfTrue="1">
      <formula>AN74</formula>
    </cfRule>
  </conditionalFormatting>
  <conditionalFormatting sqref="AC80:AC83">
    <cfRule type="expression" dxfId="246" priority="112" stopIfTrue="1">
      <formula>AN80</formula>
    </cfRule>
  </conditionalFormatting>
  <conditionalFormatting sqref="AC80:AC83">
    <cfRule type="expression" dxfId="245" priority="111" stopIfTrue="1">
      <formula>AN80</formula>
    </cfRule>
  </conditionalFormatting>
  <conditionalFormatting sqref="AC80:AC83">
    <cfRule type="expression" dxfId="244" priority="110" stopIfTrue="1">
      <formula>AN80</formula>
    </cfRule>
  </conditionalFormatting>
  <conditionalFormatting sqref="C62:AB62 C68:AB68 C74:AB74 C80:AB80">
    <cfRule type="cellIs" dxfId="243" priority="97" stopIfTrue="1" operator="equal">
      <formula>$AD62</formula>
    </cfRule>
  </conditionalFormatting>
  <conditionalFormatting sqref="V8:AB8">
    <cfRule type="cellIs" dxfId="242" priority="13" stopIfTrue="1" operator="equal">
      <formula>$AD8</formula>
    </cfRule>
  </conditionalFormatting>
  <conditionalFormatting sqref="V14:AB14">
    <cfRule type="cellIs" dxfId="241" priority="12" stopIfTrue="1" operator="equal">
      <formula>$AD14</formula>
    </cfRule>
  </conditionalFormatting>
  <conditionalFormatting sqref="V20:AB20">
    <cfRule type="cellIs" dxfId="240" priority="11" stopIfTrue="1" operator="equal">
      <formula>$AD20</formula>
    </cfRule>
  </conditionalFormatting>
  <conditionalFormatting sqref="V26:AB26">
    <cfRule type="cellIs" dxfId="239" priority="10" stopIfTrue="1" operator="equal">
      <formula>$AD26</formula>
    </cfRule>
  </conditionalFormatting>
  <conditionalFormatting sqref="V38:AB38">
    <cfRule type="cellIs" dxfId="238" priority="9" stopIfTrue="1" operator="equal">
      <formula>$AD38</formula>
    </cfRule>
  </conditionalFormatting>
  <conditionalFormatting sqref="V44:AB44">
    <cfRule type="cellIs" dxfId="237" priority="8" stopIfTrue="1" operator="equal">
      <formula>$AD44</formula>
    </cfRule>
  </conditionalFormatting>
  <conditionalFormatting sqref="V56:AB56">
    <cfRule type="cellIs" dxfId="236" priority="7" stopIfTrue="1" operator="equal">
      <formula>$AD56</formula>
    </cfRule>
  </conditionalFormatting>
  <conditionalFormatting sqref="V68:AB68">
    <cfRule type="cellIs" dxfId="235" priority="6" stopIfTrue="1" operator="equal">
      <formula>$AD68</formula>
    </cfRule>
  </conditionalFormatting>
  <conditionalFormatting sqref="V74:AB74">
    <cfRule type="cellIs" dxfId="234" priority="5" stopIfTrue="1" operator="equal">
      <formula>$AD74</formula>
    </cfRule>
  </conditionalFormatting>
  <conditionalFormatting sqref="V80:AB80">
    <cfRule type="cellIs" dxfId="233" priority="4" stopIfTrue="1" operator="equal">
      <formula>$AD80</formula>
    </cfRule>
  </conditionalFormatting>
  <conditionalFormatting sqref="V32:W32">
    <cfRule type="cellIs" dxfId="232" priority="3" stopIfTrue="1" operator="equal">
      <formula>$AD32</formula>
    </cfRule>
  </conditionalFormatting>
  <conditionalFormatting sqref="V50:W50">
    <cfRule type="cellIs" dxfId="231" priority="2" stopIfTrue="1" operator="equal">
      <formula>$AD50</formula>
    </cfRule>
  </conditionalFormatting>
  <conditionalFormatting sqref="V62:W62">
    <cfRule type="cellIs" dxfId="230" priority="1" stopIfTrue="1" operator="equal">
      <formula>$AD62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8" man="1"/>
    <brk id="53" max="28" man="1"/>
    <brk id="77" max="2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4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.28515625" style="31" customWidth="1"/>
    <col min="29" max="29" width="11.7109375" style="31" customWidth="1"/>
    <col min="30" max="31" width="9.140625" style="172"/>
    <col min="32" max="16384" width="9.140625" style="31"/>
  </cols>
  <sheetData>
    <row r="1" spans="1:33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8"/>
      <c r="P1" s="45" t="s">
        <v>74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29"/>
      <c r="AC1" s="30"/>
      <c r="AD1"/>
      <c r="AE1"/>
    </row>
    <row r="2" spans="1:33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1"/>
      <c r="R2" s="1"/>
      <c r="S2" s="1"/>
      <c r="T2" s="1"/>
      <c r="U2" s="32"/>
      <c r="V2" s="32"/>
      <c r="W2" s="1"/>
      <c r="X2" s="1"/>
      <c r="Y2" s="32"/>
      <c r="Z2" s="32"/>
      <c r="AA2" s="32"/>
      <c r="AB2" s="32"/>
      <c r="AC2" s="35"/>
      <c r="AD2"/>
      <c r="AE2"/>
    </row>
    <row r="3" spans="1:33" ht="21.95" customHeight="1" thickBot="1" x14ac:dyDescent="0.25">
      <c r="A3" s="11" t="s">
        <v>0</v>
      </c>
      <c r="B3" s="12">
        <v>13</v>
      </c>
      <c r="C3" s="69" t="s">
        <v>29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34"/>
      <c r="P3" s="62" t="s">
        <v>32</v>
      </c>
      <c r="Q3" s="1"/>
      <c r="R3" s="1"/>
      <c r="S3" s="1"/>
      <c r="T3" s="1"/>
      <c r="U3" s="32"/>
      <c r="V3" s="32"/>
      <c r="W3" s="1"/>
      <c r="X3" s="1"/>
      <c r="Y3" s="32"/>
      <c r="Z3" s="32"/>
      <c r="AA3" s="32"/>
      <c r="AB3" s="32"/>
      <c r="AC3" s="35"/>
      <c r="AD3"/>
      <c r="AE3"/>
    </row>
    <row r="4" spans="1:33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16"/>
      <c r="P4" s="14"/>
      <c r="Q4" s="14"/>
      <c r="R4" s="14"/>
      <c r="S4" s="14"/>
      <c r="T4" s="14"/>
      <c r="U4" s="37"/>
      <c r="V4" s="37"/>
      <c r="W4" s="14"/>
      <c r="X4" s="14"/>
      <c r="Y4" s="37"/>
      <c r="Z4" s="37"/>
      <c r="AA4" s="37"/>
      <c r="AB4" s="37"/>
      <c r="AC4" s="38"/>
      <c r="AD4"/>
      <c r="AE4"/>
    </row>
    <row r="5" spans="1:33" s="46" customFormat="1" ht="114.95" customHeight="1" thickBot="1" x14ac:dyDescent="0.25">
      <c r="A5" s="17" t="s">
        <v>2</v>
      </c>
      <c r="B5" s="17" t="s">
        <v>3</v>
      </c>
      <c r="C5" s="106" t="s">
        <v>44</v>
      </c>
      <c r="D5" s="106" t="s">
        <v>43</v>
      </c>
      <c r="E5" s="106" t="s">
        <v>42</v>
      </c>
      <c r="F5" s="106" t="s">
        <v>41</v>
      </c>
      <c r="G5" s="107" t="s">
        <v>55</v>
      </c>
      <c r="H5" s="107" t="s">
        <v>56</v>
      </c>
      <c r="I5" s="108" t="s">
        <v>20</v>
      </c>
      <c r="J5" s="70" t="s">
        <v>64</v>
      </c>
      <c r="K5" s="70" t="s">
        <v>65</v>
      </c>
      <c r="L5" s="70" t="s">
        <v>66</v>
      </c>
      <c r="M5" s="70" t="s">
        <v>67</v>
      </c>
      <c r="N5" s="70" t="s">
        <v>57</v>
      </c>
      <c r="O5" s="70" t="s">
        <v>25</v>
      </c>
      <c r="P5" s="72" t="s">
        <v>26</v>
      </c>
      <c r="Q5" s="72" t="s">
        <v>40</v>
      </c>
      <c r="R5" s="72" t="s">
        <v>39</v>
      </c>
      <c r="S5" s="72" t="s">
        <v>58</v>
      </c>
      <c r="T5" s="72" t="s">
        <v>27</v>
      </c>
      <c r="U5" s="72" t="s">
        <v>59</v>
      </c>
      <c r="V5" s="72" t="s">
        <v>60</v>
      </c>
      <c r="W5" s="72" t="s">
        <v>68</v>
      </c>
      <c r="X5" s="72" t="s">
        <v>61</v>
      </c>
      <c r="Y5" s="72" t="s">
        <v>62</v>
      </c>
      <c r="Z5" s="72" t="s">
        <v>63</v>
      </c>
      <c r="AA5" s="72" t="s">
        <v>69</v>
      </c>
      <c r="AB5" s="70" t="s">
        <v>33</v>
      </c>
      <c r="AC5" s="17" t="s">
        <v>14</v>
      </c>
      <c r="AD5" s="164" t="s">
        <v>4</v>
      </c>
      <c r="AE5" s="164" t="s">
        <v>79</v>
      </c>
    </row>
    <row r="6" spans="1:33" s="39" customFormat="1" ht="15.6" customHeight="1" x14ac:dyDescent="0.15">
      <c r="A6" s="47"/>
      <c r="B6" s="18" t="s">
        <v>5</v>
      </c>
      <c r="C6" s="73"/>
      <c r="D6" s="80" t="s">
        <v>70</v>
      </c>
      <c r="E6" s="80" t="s">
        <v>70</v>
      </c>
      <c r="F6" s="80" t="s">
        <v>70</v>
      </c>
      <c r="G6" s="110" t="s">
        <v>70</v>
      </c>
      <c r="H6" s="78" t="s">
        <v>70</v>
      </c>
      <c r="I6" s="111"/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113">
        <v>0</v>
      </c>
      <c r="Q6" s="74">
        <v>0</v>
      </c>
      <c r="R6" s="74">
        <v>0</v>
      </c>
      <c r="S6" s="74">
        <v>2</v>
      </c>
      <c r="T6" s="74">
        <v>3</v>
      </c>
      <c r="U6" s="74">
        <v>7</v>
      </c>
      <c r="V6" s="74">
        <v>3</v>
      </c>
      <c r="W6" s="74">
        <v>1</v>
      </c>
      <c r="X6" s="74">
        <v>0</v>
      </c>
      <c r="Y6" s="74">
        <v>1</v>
      </c>
      <c r="Z6" s="74">
        <v>4</v>
      </c>
      <c r="AA6" s="74">
        <v>6</v>
      </c>
      <c r="AB6" s="114">
        <v>1</v>
      </c>
      <c r="AC6" s="22" t="s">
        <v>6</v>
      </c>
      <c r="AD6" s="165"/>
      <c r="AE6" s="165"/>
      <c r="AF6" s="41"/>
      <c r="AG6" s="41"/>
    </row>
    <row r="7" spans="1:33" s="39" customFormat="1" ht="15.6" customHeight="1" x14ac:dyDescent="0.2">
      <c r="A7" s="145">
        <v>5.5</v>
      </c>
      <c r="B7" s="20" t="s">
        <v>7</v>
      </c>
      <c r="C7" s="115" t="s">
        <v>70</v>
      </c>
      <c r="D7" s="89" t="s">
        <v>70</v>
      </c>
      <c r="E7" s="89" t="s">
        <v>70</v>
      </c>
      <c r="F7" s="89" t="s">
        <v>70</v>
      </c>
      <c r="G7" s="116" t="s">
        <v>70</v>
      </c>
      <c r="H7" s="87" t="s">
        <v>70</v>
      </c>
      <c r="I7" s="117">
        <v>1</v>
      </c>
      <c r="J7" s="85">
        <v>2</v>
      </c>
      <c r="K7" s="85">
        <v>0</v>
      </c>
      <c r="L7" s="85">
        <v>1</v>
      </c>
      <c r="M7" s="85">
        <v>4</v>
      </c>
      <c r="N7" s="85">
        <v>3</v>
      </c>
      <c r="O7" s="85">
        <v>0</v>
      </c>
      <c r="P7" s="119">
        <v>1</v>
      </c>
      <c r="Q7" s="83">
        <v>4</v>
      </c>
      <c r="R7" s="83">
        <v>4</v>
      </c>
      <c r="S7" s="83">
        <v>2</v>
      </c>
      <c r="T7" s="83">
        <v>1</v>
      </c>
      <c r="U7" s="83">
        <v>2</v>
      </c>
      <c r="V7" s="83">
        <v>1</v>
      </c>
      <c r="W7" s="83">
        <v>1</v>
      </c>
      <c r="X7" s="83">
        <v>0</v>
      </c>
      <c r="Y7" s="83">
        <v>1</v>
      </c>
      <c r="Z7" s="83">
        <v>0</v>
      </c>
      <c r="AA7" s="83">
        <v>0</v>
      </c>
      <c r="AB7" s="90"/>
      <c r="AC7" s="23">
        <f>SUM(C7:AA7)</f>
        <v>28</v>
      </c>
      <c r="AD7" s="166"/>
      <c r="AE7" s="166"/>
      <c r="AF7" s="41"/>
      <c r="AG7" s="41"/>
    </row>
    <row r="8" spans="1:33" s="39" customFormat="1" ht="15.6" customHeight="1" x14ac:dyDescent="0.2">
      <c r="A8" s="173" t="s">
        <v>28</v>
      </c>
      <c r="B8" s="20" t="s">
        <v>8</v>
      </c>
      <c r="C8" s="115" t="s">
        <v>70</v>
      </c>
      <c r="D8" s="97" t="s">
        <v>70</v>
      </c>
      <c r="E8" s="97" t="s">
        <v>70</v>
      </c>
      <c r="F8" s="97" t="s">
        <v>70</v>
      </c>
      <c r="G8" s="120" t="s">
        <v>70</v>
      </c>
      <c r="H8" s="95" t="s">
        <v>70</v>
      </c>
      <c r="I8" s="94">
        <f>I7</f>
        <v>1</v>
      </c>
      <c r="J8" s="93">
        <f t="shared" ref="J8" si="0">I8-J6+J7</f>
        <v>3</v>
      </c>
      <c r="K8" s="93">
        <f t="shared" ref="K8:Y8" si="1">J8-K6+K7</f>
        <v>3</v>
      </c>
      <c r="L8" s="93">
        <f t="shared" si="1"/>
        <v>4</v>
      </c>
      <c r="M8" s="93">
        <f t="shared" si="1"/>
        <v>8</v>
      </c>
      <c r="N8" s="93">
        <f t="shared" si="1"/>
        <v>11</v>
      </c>
      <c r="O8" s="93">
        <f>N8-O6+O7</f>
        <v>11</v>
      </c>
      <c r="P8" s="122">
        <f t="shared" ref="P8:T8" si="2">O8-P6+P7</f>
        <v>12</v>
      </c>
      <c r="Q8" s="91">
        <f t="shared" si="2"/>
        <v>16</v>
      </c>
      <c r="R8" s="91">
        <f t="shared" si="2"/>
        <v>20</v>
      </c>
      <c r="S8" s="91">
        <f t="shared" si="2"/>
        <v>20</v>
      </c>
      <c r="T8" s="91">
        <f t="shared" si="2"/>
        <v>18</v>
      </c>
      <c r="U8" s="91">
        <f t="shared" si="1"/>
        <v>13</v>
      </c>
      <c r="V8" s="91">
        <f t="shared" si="1"/>
        <v>11</v>
      </c>
      <c r="W8" s="91">
        <f t="shared" si="1"/>
        <v>11</v>
      </c>
      <c r="X8" s="91">
        <f t="shared" si="1"/>
        <v>11</v>
      </c>
      <c r="Y8" s="91">
        <f t="shared" si="1"/>
        <v>11</v>
      </c>
      <c r="Z8" s="91">
        <f t="shared" ref="Z8:AA8" si="3">Y8-Z6+Z7</f>
        <v>7</v>
      </c>
      <c r="AA8" s="91">
        <f t="shared" si="3"/>
        <v>1</v>
      </c>
      <c r="AB8" s="123">
        <f>AA8-AB6</f>
        <v>0</v>
      </c>
      <c r="AC8" s="24"/>
      <c r="AD8" s="167">
        <f>MAX(C8:AB8)</f>
        <v>20</v>
      </c>
      <c r="AE8" s="167">
        <f>SUM(C7:H7)</f>
        <v>0</v>
      </c>
      <c r="AF8" s="41"/>
      <c r="AG8" s="41"/>
    </row>
    <row r="9" spans="1:33" s="39" customFormat="1" ht="15.6" customHeight="1" x14ac:dyDescent="0.2">
      <c r="A9" s="174"/>
      <c r="B9" s="20" t="s">
        <v>9</v>
      </c>
      <c r="C9" s="138"/>
      <c r="D9" s="137"/>
      <c r="E9" s="137"/>
      <c r="F9" s="137"/>
      <c r="G9" s="137"/>
      <c r="H9" s="124" t="s">
        <v>70</v>
      </c>
      <c r="I9" s="137"/>
      <c r="J9" s="137"/>
      <c r="K9" s="137"/>
      <c r="L9" s="137"/>
      <c r="M9" s="125">
        <v>5.56</v>
      </c>
      <c r="N9" s="137"/>
      <c r="O9" s="137"/>
      <c r="P9" s="127">
        <v>6.02</v>
      </c>
      <c r="Q9" s="137"/>
      <c r="R9" s="137"/>
      <c r="S9" s="137"/>
      <c r="T9" s="137"/>
      <c r="U9" s="137"/>
      <c r="V9" s="128">
        <v>6.13</v>
      </c>
      <c r="W9" s="137"/>
      <c r="X9" s="137"/>
      <c r="Y9" s="137"/>
      <c r="Z9" s="137"/>
      <c r="AA9" s="137"/>
      <c r="AB9" s="139">
        <v>6.23</v>
      </c>
      <c r="AC9" s="25">
        <v>33</v>
      </c>
      <c r="AD9" s="166"/>
      <c r="AE9" s="166"/>
      <c r="AF9" s="41"/>
      <c r="AG9" s="41"/>
    </row>
    <row r="10" spans="1:33" s="39" customFormat="1" ht="15.6" customHeight="1" x14ac:dyDescent="0.2">
      <c r="A10" s="175"/>
      <c r="B10" s="21" t="s">
        <v>10</v>
      </c>
      <c r="C10" s="140" t="s">
        <v>70</v>
      </c>
      <c r="D10" s="141"/>
      <c r="E10" s="141"/>
      <c r="F10" s="141"/>
      <c r="G10" s="141"/>
      <c r="H10" s="102" t="s">
        <v>70</v>
      </c>
      <c r="I10" s="142">
        <v>5.5</v>
      </c>
      <c r="J10" s="141"/>
      <c r="K10" s="141"/>
      <c r="L10" s="141"/>
      <c r="M10" s="129">
        <f>M9</f>
        <v>5.56</v>
      </c>
      <c r="N10" s="137"/>
      <c r="O10" s="141"/>
      <c r="P10" s="131">
        <v>6.03</v>
      </c>
      <c r="Q10" s="141"/>
      <c r="R10" s="141"/>
      <c r="S10" s="141"/>
      <c r="T10" s="141"/>
      <c r="U10" s="141"/>
      <c r="V10" s="101">
        <f>V9</f>
        <v>6.13</v>
      </c>
      <c r="W10" s="141"/>
      <c r="X10" s="141"/>
      <c r="Y10" s="141"/>
      <c r="Z10" s="141"/>
      <c r="AA10" s="141"/>
      <c r="AB10" s="143"/>
      <c r="AC10" s="24"/>
      <c r="AD10" s="168"/>
      <c r="AE10" s="168"/>
      <c r="AF10" s="41"/>
      <c r="AG10" s="41"/>
    </row>
    <row r="11" spans="1:33" s="39" customFormat="1" ht="15.6" customHeight="1" thickBot="1" x14ac:dyDescent="0.25">
      <c r="A11" s="146">
        <v>516</v>
      </c>
      <c r="B11" s="43" t="s">
        <v>11</v>
      </c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5"/>
      <c r="AC11" s="44"/>
      <c r="AD11" s="169"/>
      <c r="AE11" s="169"/>
      <c r="AF11" s="41"/>
      <c r="AG11" s="41"/>
    </row>
    <row r="12" spans="1:33" ht="15.6" customHeight="1" x14ac:dyDescent="0.2">
      <c r="A12" s="144"/>
      <c r="B12" s="18" t="s">
        <v>5</v>
      </c>
      <c r="C12" s="73"/>
      <c r="D12" s="80" t="s">
        <v>70</v>
      </c>
      <c r="E12" s="80" t="s">
        <v>70</v>
      </c>
      <c r="F12" s="80" t="s">
        <v>70</v>
      </c>
      <c r="G12" s="110" t="s">
        <v>70</v>
      </c>
      <c r="H12" s="78" t="s">
        <v>70</v>
      </c>
      <c r="I12" s="137"/>
      <c r="J12" s="76">
        <v>0</v>
      </c>
      <c r="K12" s="76">
        <v>0</v>
      </c>
      <c r="L12" s="76">
        <v>0</v>
      </c>
      <c r="M12" s="76">
        <v>0</v>
      </c>
      <c r="N12" s="76">
        <v>1</v>
      </c>
      <c r="O12" s="76">
        <v>0</v>
      </c>
      <c r="P12" s="113">
        <v>1</v>
      </c>
      <c r="Q12" s="74">
        <v>0</v>
      </c>
      <c r="R12" s="74">
        <v>4</v>
      </c>
      <c r="S12" s="74">
        <v>0</v>
      </c>
      <c r="T12" s="74">
        <v>2</v>
      </c>
      <c r="U12" s="74">
        <v>0</v>
      </c>
      <c r="V12" s="74">
        <v>1</v>
      </c>
      <c r="W12" s="74">
        <v>0</v>
      </c>
      <c r="X12" s="74">
        <v>0</v>
      </c>
      <c r="Y12" s="74">
        <v>1</v>
      </c>
      <c r="Z12" s="74">
        <v>2</v>
      </c>
      <c r="AA12" s="74">
        <v>0</v>
      </c>
      <c r="AB12" s="114">
        <v>7</v>
      </c>
      <c r="AC12" s="22" t="s">
        <v>6</v>
      </c>
      <c r="AD12" s="165"/>
      <c r="AE12" s="165"/>
      <c r="AF12" s="41"/>
      <c r="AG12" s="41"/>
    </row>
    <row r="13" spans="1:33" ht="15.6" customHeight="1" x14ac:dyDescent="0.2">
      <c r="A13" s="145">
        <v>6.22</v>
      </c>
      <c r="B13" s="20" t="s">
        <v>7</v>
      </c>
      <c r="C13" s="115" t="s">
        <v>70</v>
      </c>
      <c r="D13" s="89" t="s">
        <v>70</v>
      </c>
      <c r="E13" s="89" t="s">
        <v>70</v>
      </c>
      <c r="F13" s="89" t="s">
        <v>70</v>
      </c>
      <c r="G13" s="116" t="s">
        <v>70</v>
      </c>
      <c r="H13" s="87" t="s">
        <v>70</v>
      </c>
      <c r="I13" s="117">
        <v>0</v>
      </c>
      <c r="J13" s="85">
        <v>1</v>
      </c>
      <c r="K13" s="85">
        <v>4</v>
      </c>
      <c r="L13" s="85">
        <v>0</v>
      </c>
      <c r="M13" s="85">
        <v>0</v>
      </c>
      <c r="N13" s="85">
        <v>3</v>
      </c>
      <c r="O13" s="85">
        <v>2</v>
      </c>
      <c r="P13" s="119">
        <v>0</v>
      </c>
      <c r="Q13" s="83">
        <v>2</v>
      </c>
      <c r="R13" s="83">
        <v>1</v>
      </c>
      <c r="S13" s="83">
        <v>0</v>
      </c>
      <c r="T13" s="83">
        <v>0</v>
      </c>
      <c r="U13" s="83">
        <v>2</v>
      </c>
      <c r="V13" s="83">
        <v>1</v>
      </c>
      <c r="W13" s="83">
        <v>0</v>
      </c>
      <c r="X13" s="83">
        <v>0</v>
      </c>
      <c r="Y13" s="83">
        <v>0</v>
      </c>
      <c r="Z13" s="83">
        <v>3</v>
      </c>
      <c r="AA13" s="83">
        <v>0</v>
      </c>
      <c r="AB13" s="90"/>
      <c r="AC13" s="23">
        <f>SUM(C13:AA13)</f>
        <v>19</v>
      </c>
      <c r="AD13" s="166"/>
      <c r="AE13" s="166"/>
      <c r="AF13" s="41"/>
      <c r="AG13" s="41"/>
    </row>
    <row r="14" spans="1:33" ht="15.6" customHeight="1" x14ac:dyDescent="0.2">
      <c r="A14" s="173" t="s">
        <v>28</v>
      </c>
      <c r="B14" s="20" t="s">
        <v>8</v>
      </c>
      <c r="C14" s="115" t="s">
        <v>70</v>
      </c>
      <c r="D14" s="97" t="s">
        <v>70</v>
      </c>
      <c r="E14" s="97" t="s">
        <v>70</v>
      </c>
      <c r="F14" s="97" t="s">
        <v>70</v>
      </c>
      <c r="G14" s="120" t="s">
        <v>70</v>
      </c>
      <c r="H14" s="95" t="s">
        <v>70</v>
      </c>
      <c r="I14" s="94">
        <f>I13</f>
        <v>0</v>
      </c>
      <c r="J14" s="93">
        <f t="shared" ref="J14" si="4">I14-J12+J13</f>
        <v>1</v>
      </c>
      <c r="K14" s="93">
        <f t="shared" ref="K14:N14" si="5">J14-K12+K13</f>
        <v>5</v>
      </c>
      <c r="L14" s="93">
        <f t="shared" si="5"/>
        <v>5</v>
      </c>
      <c r="M14" s="93">
        <f t="shared" si="5"/>
        <v>5</v>
      </c>
      <c r="N14" s="93">
        <f t="shared" si="5"/>
        <v>7</v>
      </c>
      <c r="O14" s="93">
        <f>N14-O12+O13</f>
        <v>9</v>
      </c>
      <c r="P14" s="122">
        <f t="shared" ref="P14:AA14" si="6">O14-P12+P13</f>
        <v>8</v>
      </c>
      <c r="Q14" s="91">
        <f t="shared" si="6"/>
        <v>10</v>
      </c>
      <c r="R14" s="91">
        <f t="shared" si="6"/>
        <v>7</v>
      </c>
      <c r="S14" s="91">
        <f t="shared" si="6"/>
        <v>7</v>
      </c>
      <c r="T14" s="91">
        <f t="shared" si="6"/>
        <v>5</v>
      </c>
      <c r="U14" s="91">
        <f t="shared" si="6"/>
        <v>7</v>
      </c>
      <c r="V14" s="91">
        <f t="shared" si="6"/>
        <v>7</v>
      </c>
      <c r="W14" s="91">
        <f t="shared" si="6"/>
        <v>7</v>
      </c>
      <c r="X14" s="91">
        <f t="shared" si="6"/>
        <v>7</v>
      </c>
      <c r="Y14" s="91">
        <f t="shared" si="6"/>
        <v>6</v>
      </c>
      <c r="Z14" s="91">
        <f t="shared" si="6"/>
        <v>7</v>
      </c>
      <c r="AA14" s="91">
        <f t="shared" si="6"/>
        <v>7</v>
      </c>
      <c r="AB14" s="123">
        <f>AA14-AB12</f>
        <v>0</v>
      </c>
      <c r="AC14" s="24"/>
      <c r="AD14" s="167">
        <f>MAX(C14:AB14)</f>
        <v>10</v>
      </c>
      <c r="AE14" s="167">
        <f>SUM(C13:H13)</f>
        <v>0</v>
      </c>
      <c r="AF14" s="41"/>
      <c r="AG14" s="41"/>
    </row>
    <row r="15" spans="1:33" ht="15.6" customHeight="1" x14ac:dyDescent="0.2">
      <c r="A15" s="174"/>
      <c r="B15" s="20" t="s">
        <v>9</v>
      </c>
      <c r="C15" s="138"/>
      <c r="D15" s="137"/>
      <c r="E15" s="137"/>
      <c r="F15" s="137"/>
      <c r="G15" s="137"/>
      <c r="H15" s="124" t="s">
        <v>70</v>
      </c>
      <c r="I15" s="137"/>
      <c r="J15" s="137"/>
      <c r="K15" s="137"/>
      <c r="L15" s="137"/>
      <c r="M15" s="125">
        <v>6.28</v>
      </c>
      <c r="N15" s="137"/>
      <c r="O15" s="137"/>
      <c r="P15" s="127">
        <v>6.35</v>
      </c>
      <c r="Q15" s="137"/>
      <c r="R15" s="137"/>
      <c r="S15" s="137"/>
      <c r="T15" s="137"/>
      <c r="U15" s="137"/>
      <c r="V15" s="128">
        <v>6.45</v>
      </c>
      <c r="W15" s="137"/>
      <c r="X15" s="137"/>
      <c r="Y15" s="137"/>
      <c r="Z15" s="137"/>
      <c r="AA15" s="137"/>
      <c r="AB15" s="139">
        <v>6.55</v>
      </c>
      <c r="AC15" s="25">
        <v>33</v>
      </c>
      <c r="AD15" s="166"/>
      <c r="AE15" s="166"/>
      <c r="AF15" s="41"/>
      <c r="AG15" s="41"/>
    </row>
    <row r="16" spans="1:33" ht="15.6" customHeight="1" x14ac:dyDescent="0.2">
      <c r="A16" s="175"/>
      <c r="B16" s="21" t="s">
        <v>10</v>
      </c>
      <c r="C16" s="140" t="s">
        <v>70</v>
      </c>
      <c r="D16" s="141"/>
      <c r="E16" s="141"/>
      <c r="F16" s="141"/>
      <c r="G16" s="141"/>
      <c r="H16" s="102" t="s">
        <v>70</v>
      </c>
      <c r="I16" s="142">
        <v>6.22</v>
      </c>
      <c r="J16" s="141"/>
      <c r="K16" s="141"/>
      <c r="L16" s="141"/>
      <c r="M16" s="129">
        <v>6.29</v>
      </c>
      <c r="N16" s="137"/>
      <c r="O16" s="141"/>
      <c r="P16" s="131">
        <f>P15</f>
        <v>6.35</v>
      </c>
      <c r="Q16" s="141"/>
      <c r="R16" s="141"/>
      <c r="S16" s="141"/>
      <c r="T16" s="141"/>
      <c r="U16" s="141"/>
      <c r="V16" s="101">
        <f>V15</f>
        <v>6.45</v>
      </c>
      <c r="W16" s="141"/>
      <c r="X16" s="141"/>
      <c r="Y16" s="141"/>
      <c r="Z16" s="141"/>
      <c r="AA16" s="141"/>
      <c r="AB16" s="143"/>
      <c r="AC16" s="24"/>
      <c r="AD16" s="168"/>
      <c r="AE16" s="168"/>
      <c r="AF16" s="41"/>
      <c r="AG16" s="41"/>
    </row>
    <row r="17" spans="1:33" ht="15.6" customHeight="1" thickBot="1" x14ac:dyDescent="0.25">
      <c r="A17" s="146">
        <v>539</v>
      </c>
      <c r="B17" s="43" t="s">
        <v>11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5"/>
      <c r="AC17" s="44"/>
      <c r="AD17" s="169"/>
      <c r="AE17" s="169"/>
      <c r="AF17" s="41"/>
      <c r="AG17" s="41"/>
    </row>
    <row r="18" spans="1:33" ht="15.6" customHeight="1" x14ac:dyDescent="0.2">
      <c r="A18" s="144"/>
      <c r="B18" s="18" t="s">
        <v>5</v>
      </c>
      <c r="C18" s="73"/>
      <c r="D18" s="80" t="s">
        <v>70</v>
      </c>
      <c r="E18" s="80" t="s">
        <v>70</v>
      </c>
      <c r="F18" s="80" t="s">
        <v>70</v>
      </c>
      <c r="G18" s="110" t="s">
        <v>70</v>
      </c>
      <c r="H18" s="78" t="s">
        <v>70</v>
      </c>
      <c r="I18" s="137"/>
      <c r="J18" s="76">
        <v>0</v>
      </c>
      <c r="K18" s="76">
        <v>0</v>
      </c>
      <c r="L18" s="76">
        <v>0</v>
      </c>
      <c r="M18" s="76">
        <v>0</v>
      </c>
      <c r="N18" s="76">
        <v>2</v>
      </c>
      <c r="O18" s="76">
        <v>0</v>
      </c>
      <c r="P18" s="113">
        <v>1</v>
      </c>
      <c r="Q18" s="74">
        <v>4</v>
      </c>
      <c r="R18" s="74">
        <v>0</v>
      </c>
      <c r="S18" s="74">
        <v>1</v>
      </c>
      <c r="T18" s="74">
        <v>0</v>
      </c>
      <c r="U18" s="74">
        <v>2</v>
      </c>
      <c r="V18" s="74">
        <v>2</v>
      </c>
      <c r="W18" s="74">
        <v>1</v>
      </c>
      <c r="X18" s="74">
        <v>0</v>
      </c>
      <c r="Y18" s="74">
        <v>2</v>
      </c>
      <c r="Z18" s="74">
        <v>1</v>
      </c>
      <c r="AA18" s="74">
        <v>0</v>
      </c>
      <c r="AB18" s="114">
        <v>0</v>
      </c>
      <c r="AC18" s="22" t="s">
        <v>6</v>
      </c>
      <c r="AD18" s="165"/>
      <c r="AE18" s="165"/>
      <c r="AF18" s="41"/>
      <c r="AG18" s="41"/>
    </row>
    <row r="19" spans="1:33" ht="15.6" customHeight="1" x14ac:dyDescent="0.2">
      <c r="A19" s="145">
        <v>6.43</v>
      </c>
      <c r="B19" s="20" t="s">
        <v>7</v>
      </c>
      <c r="C19" s="115" t="s">
        <v>70</v>
      </c>
      <c r="D19" s="89" t="s">
        <v>70</v>
      </c>
      <c r="E19" s="89" t="s">
        <v>70</v>
      </c>
      <c r="F19" s="89" t="s">
        <v>70</v>
      </c>
      <c r="G19" s="116" t="s">
        <v>70</v>
      </c>
      <c r="H19" s="87" t="s">
        <v>70</v>
      </c>
      <c r="I19" s="117">
        <v>0</v>
      </c>
      <c r="J19" s="85">
        <v>2</v>
      </c>
      <c r="K19" s="85">
        <v>0</v>
      </c>
      <c r="L19" s="85">
        <v>2</v>
      </c>
      <c r="M19" s="85">
        <v>0</v>
      </c>
      <c r="N19" s="85">
        <v>5</v>
      </c>
      <c r="O19" s="85">
        <v>4</v>
      </c>
      <c r="P19" s="119">
        <v>0</v>
      </c>
      <c r="Q19" s="83">
        <v>1</v>
      </c>
      <c r="R19" s="83">
        <v>0</v>
      </c>
      <c r="S19" s="83">
        <v>1</v>
      </c>
      <c r="T19" s="83">
        <v>0</v>
      </c>
      <c r="U19" s="83">
        <v>0</v>
      </c>
      <c r="V19" s="83">
        <v>1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90"/>
      <c r="AC19" s="23">
        <f>SUM(C19:AA19)</f>
        <v>16</v>
      </c>
      <c r="AD19" s="166"/>
      <c r="AE19" s="166"/>
      <c r="AF19" s="41"/>
      <c r="AG19" s="41"/>
    </row>
    <row r="20" spans="1:33" ht="15.6" customHeight="1" x14ac:dyDescent="0.2">
      <c r="A20" s="173" t="s">
        <v>28</v>
      </c>
      <c r="B20" s="20" t="s">
        <v>8</v>
      </c>
      <c r="C20" s="115" t="s">
        <v>70</v>
      </c>
      <c r="D20" s="97" t="s">
        <v>70</v>
      </c>
      <c r="E20" s="97" t="s">
        <v>70</v>
      </c>
      <c r="F20" s="97" t="s">
        <v>70</v>
      </c>
      <c r="G20" s="120" t="s">
        <v>70</v>
      </c>
      <c r="H20" s="95" t="s">
        <v>70</v>
      </c>
      <c r="I20" s="94">
        <f>I19</f>
        <v>0</v>
      </c>
      <c r="J20" s="93">
        <f t="shared" ref="J20" si="7">I20-J18+J19</f>
        <v>2</v>
      </c>
      <c r="K20" s="93">
        <f t="shared" ref="K20:N20" si="8">J20-K18+K19</f>
        <v>2</v>
      </c>
      <c r="L20" s="93">
        <f t="shared" si="8"/>
        <v>4</v>
      </c>
      <c r="M20" s="93">
        <f t="shared" si="8"/>
        <v>4</v>
      </c>
      <c r="N20" s="93">
        <f t="shared" si="8"/>
        <v>7</v>
      </c>
      <c r="O20" s="93">
        <f>N20-O18+O19</f>
        <v>11</v>
      </c>
      <c r="P20" s="122">
        <f t="shared" ref="P20:AA20" si="9">O20-P18+P19</f>
        <v>10</v>
      </c>
      <c r="Q20" s="91">
        <f t="shared" si="9"/>
        <v>7</v>
      </c>
      <c r="R20" s="91">
        <f t="shared" si="9"/>
        <v>7</v>
      </c>
      <c r="S20" s="91">
        <f t="shared" si="9"/>
        <v>7</v>
      </c>
      <c r="T20" s="91">
        <f t="shared" si="9"/>
        <v>7</v>
      </c>
      <c r="U20" s="91">
        <f t="shared" si="9"/>
        <v>5</v>
      </c>
      <c r="V20" s="91">
        <f t="shared" si="9"/>
        <v>4</v>
      </c>
      <c r="W20" s="91">
        <f t="shared" si="9"/>
        <v>3</v>
      </c>
      <c r="X20" s="91">
        <f t="shared" si="9"/>
        <v>3</v>
      </c>
      <c r="Y20" s="91">
        <f t="shared" si="9"/>
        <v>1</v>
      </c>
      <c r="Z20" s="91">
        <f t="shared" si="9"/>
        <v>0</v>
      </c>
      <c r="AA20" s="91">
        <f t="shared" si="9"/>
        <v>0</v>
      </c>
      <c r="AB20" s="123">
        <f>AA20-AB18</f>
        <v>0</v>
      </c>
      <c r="AC20" s="24"/>
      <c r="AD20" s="167">
        <f>MAX(C20:AB20)</f>
        <v>11</v>
      </c>
      <c r="AE20" s="167">
        <f>SUM(C19:H19)</f>
        <v>0</v>
      </c>
      <c r="AF20" s="41"/>
      <c r="AG20" s="41"/>
    </row>
    <row r="21" spans="1:33" ht="15.6" customHeight="1" x14ac:dyDescent="0.2">
      <c r="A21" s="174"/>
      <c r="B21" s="20" t="s">
        <v>9</v>
      </c>
      <c r="C21" s="138"/>
      <c r="D21" s="137"/>
      <c r="E21" s="137"/>
      <c r="F21" s="137"/>
      <c r="G21" s="137"/>
      <c r="H21" s="124" t="s">
        <v>70</v>
      </c>
      <c r="I21" s="137"/>
      <c r="J21" s="137"/>
      <c r="K21" s="137"/>
      <c r="L21" s="137"/>
      <c r="M21" s="125">
        <v>6.5</v>
      </c>
      <c r="N21" s="137"/>
      <c r="O21" s="137"/>
      <c r="P21" s="127">
        <v>6.55</v>
      </c>
      <c r="Q21" s="137"/>
      <c r="R21" s="137"/>
      <c r="S21" s="137"/>
      <c r="T21" s="137"/>
      <c r="U21" s="137"/>
      <c r="V21" s="128">
        <v>7.07</v>
      </c>
      <c r="W21" s="137"/>
      <c r="X21" s="137"/>
      <c r="Y21" s="137"/>
      <c r="Z21" s="137"/>
      <c r="AA21" s="137"/>
      <c r="AB21" s="139">
        <v>7.17</v>
      </c>
      <c r="AC21" s="25">
        <f>17+17</f>
        <v>34</v>
      </c>
      <c r="AD21" s="166"/>
      <c r="AE21" s="166"/>
      <c r="AF21" s="41"/>
      <c r="AG21" s="41"/>
    </row>
    <row r="22" spans="1:33" ht="15.6" customHeight="1" x14ac:dyDescent="0.2">
      <c r="A22" s="175"/>
      <c r="B22" s="21" t="s">
        <v>10</v>
      </c>
      <c r="C22" s="140" t="s">
        <v>70</v>
      </c>
      <c r="D22" s="141"/>
      <c r="E22" s="141"/>
      <c r="F22" s="141"/>
      <c r="G22" s="141"/>
      <c r="H22" s="102" t="s">
        <v>70</v>
      </c>
      <c r="I22" s="142">
        <v>6.43</v>
      </c>
      <c r="J22" s="141"/>
      <c r="K22" s="141"/>
      <c r="L22" s="141"/>
      <c r="M22" s="129">
        <f>M21</f>
        <v>6.5</v>
      </c>
      <c r="N22" s="137"/>
      <c r="O22" s="141"/>
      <c r="P22" s="131">
        <f>P21</f>
        <v>6.55</v>
      </c>
      <c r="Q22" s="141"/>
      <c r="R22" s="141"/>
      <c r="S22" s="141"/>
      <c r="T22" s="141"/>
      <c r="U22" s="141"/>
      <c r="V22" s="101">
        <f>V21</f>
        <v>7.07</v>
      </c>
      <c r="W22" s="141"/>
      <c r="X22" s="141"/>
      <c r="Y22" s="141"/>
      <c r="Z22" s="141"/>
      <c r="AA22" s="141"/>
      <c r="AB22" s="143"/>
      <c r="AC22" s="24"/>
      <c r="AD22" s="168"/>
      <c r="AE22" s="168"/>
      <c r="AF22" s="41"/>
      <c r="AG22" s="41"/>
    </row>
    <row r="23" spans="1:33" ht="15.6" customHeight="1" thickBot="1" x14ac:dyDescent="0.25">
      <c r="A23" s="146">
        <v>525</v>
      </c>
      <c r="B23" s="43" t="s">
        <v>11</v>
      </c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5"/>
      <c r="AC23" s="44"/>
      <c r="AD23" s="169"/>
      <c r="AE23" s="169"/>
      <c r="AF23" s="41"/>
      <c r="AG23" s="41"/>
    </row>
    <row r="24" spans="1:33" ht="15.6" customHeight="1" x14ac:dyDescent="0.2">
      <c r="A24" s="144"/>
      <c r="B24" s="18" t="s">
        <v>5</v>
      </c>
      <c r="C24" s="73"/>
      <c r="D24" s="80">
        <v>0</v>
      </c>
      <c r="E24" s="80">
        <v>0</v>
      </c>
      <c r="F24" s="80">
        <v>0</v>
      </c>
      <c r="G24" s="110">
        <v>0</v>
      </c>
      <c r="H24" s="78">
        <v>0</v>
      </c>
      <c r="I24" s="137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113">
        <v>0</v>
      </c>
      <c r="Q24" s="74">
        <v>0</v>
      </c>
      <c r="R24" s="74">
        <v>4</v>
      </c>
      <c r="S24" s="74">
        <v>0</v>
      </c>
      <c r="T24" s="74">
        <v>5</v>
      </c>
      <c r="U24" s="74">
        <v>4</v>
      </c>
      <c r="V24" s="74">
        <v>14</v>
      </c>
      <c r="W24" s="74">
        <v>3</v>
      </c>
      <c r="X24" s="74">
        <v>5</v>
      </c>
      <c r="Y24" s="74">
        <v>0</v>
      </c>
      <c r="Z24" s="74">
        <v>3</v>
      </c>
      <c r="AA24" s="74">
        <v>3</v>
      </c>
      <c r="AB24" s="114">
        <v>2</v>
      </c>
      <c r="AC24" s="22" t="s">
        <v>6</v>
      </c>
      <c r="AD24" s="165"/>
      <c r="AE24" s="165"/>
      <c r="AF24" s="41"/>
      <c r="AG24" s="41"/>
    </row>
    <row r="25" spans="1:33" ht="15.6" customHeight="1" x14ac:dyDescent="0.2">
      <c r="A25" s="145">
        <v>8.17</v>
      </c>
      <c r="B25" s="20" t="s">
        <v>7</v>
      </c>
      <c r="C25" s="115">
        <v>3</v>
      </c>
      <c r="D25" s="89">
        <v>2</v>
      </c>
      <c r="E25" s="89">
        <v>0</v>
      </c>
      <c r="F25" s="89">
        <v>2</v>
      </c>
      <c r="G25" s="116">
        <v>1</v>
      </c>
      <c r="H25" s="87">
        <v>1</v>
      </c>
      <c r="I25" s="117" t="s">
        <v>70</v>
      </c>
      <c r="J25" s="85">
        <v>4</v>
      </c>
      <c r="K25" s="85">
        <v>4</v>
      </c>
      <c r="L25" s="85">
        <v>0</v>
      </c>
      <c r="M25" s="85">
        <v>4</v>
      </c>
      <c r="N25" s="85">
        <v>5</v>
      </c>
      <c r="O25" s="85">
        <v>2</v>
      </c>
      <c r="P25" s="119">
        <v>1</v>
      </c>
      <c r="Q25" s="83">
        <v>5</v>
      </c>
      <c r="R25" s="83">
        <v>0</v>
      </c>
      <c r="S25" s="83">
        <v>0</v>
      </c>
      <c r="T25" s="83">
        <v>0</v>
      </c>
      <c r="U25" s="83">
        <v>2</v>
      </c>
      <c r="V25" s="83">
        <v>3</v>
      </c>
      <c r="W25" s="83">
        <v>2</v>
      </c>
      <c r="X25" s="83">
        <v>0</v>
      </c>
      <c r="Y25" s="83">
        <v>1</v>
      </c>
      <c r="Z25" s="83">
        <v>0</v>
      </c>
      <c r="AA25" s="83">
        <v>1</v>
      </c>
      <c r="AB25" s="90"/>
      <c r="AC25" s="23">
        <f>SUM(C25:AA25)</f>
        <v>43</v>
      </c>
      <c r="AD25" s="166"/>
      <c r="AE25" s="166"/>
      <c r="AF25" s="41"/>
      <c r="AG25" s="41"/>
    </row>
    <row r="26" spans="1:33" ht="15.6" customHeight="1" x14ac:dyDescent="0.2">
      <c r="A26" s="173" t="s">
        <v>71</v>
      </c>
      <c r="B26" s="20" t="s">
        <v>8</v>
      </c>
      <c r="C26" s="115">
        <f>C25</f>
        <v>3</v>
      </c>
      <c r="D26" s="97">
        <f t="shared" ref="D26" si="10">C26-D24+D25</f>
        <v>5</v>
      </c>
      <c r="E26" s="97">
        <f>D26-E24+E25</f>
        <v>5</v>
      </c>
      <c r="F26" s="97">
        <f>E26-F24+F25</f>
        <v>7</v>
      </c>
      <c r="G26" s="120">
        <f t="shared" ref="G26:H26" si="11">F26-G24+G25</f>
        <v>8</v>
      </c>
      <c r="H26" s="95">
        <f t="shared" si="11"/>
        <v>9</v>
      </c>
      <c r="I26" s="94" t="s">
        <v>70</v>
      </c>
      <c r="J26" s="93">
        <f>H26-J24+J25</f>
        <v>13</v>
      </c>
      <c r="K26" s="93">
        <f t="shared" ref="K26:N26" si="12">J26-K24+K25</f>
        <v>17</v>
      </c>
      <c r="L26" s="93">
        <f t="shared" si="12"/>
        <v>17</v>
      </c>
      <c r="M26" s="93">
        <f t="shared" si="12"/>
        <v>21</v>
      </c>
      <c r="N26" s="93">
        <f t="shared" si="12"/>
        <v>26</v>
      </c>
      <c r="O26" s="93">
        <f>N26-O24+O25</f>
        <v>28</v>
      </c>
      <c r="P26" s="122">
        <f t="shared" ref="P26:AA26" si="13">O26-P24+P25</f>
        <v>29</v>
      </c>
      <c r="Q26" s="91">
        <f t="shared" si="13"/>
        <v>34</v>
      </c>
      <c r="R26" s="91">
        <f t="shared" si="13"/>
        <v>30</v>
      </c>
      <c r="S26" s="91">
        <f t="shared" si="13"/>
        <v>30</v>
      </c>
      <c r="T26" s="91">
        <f t="shared" si="13"/>
        <v>25</v>
      </c>
      <c r="U26" s="91">
        <f t="shared" si="13"/>
        <v>23</v>
      </c>
      <c r="V26" s="91">
        <f t="shared" si="13"/>
        <v>12</v>
      </c>
      <c r="W26" s="91">
        <f t="shared" si="13"/>
        <v>11</v>
      </c>
      <c r="X26" s="91">
        <f t="shared" si="13"/>
        <v>6</v>
      </c>
      <c r="Y26" s="91">
        <f t="shared" si="13"/>
        <v>7</v>
      </c>
      <c r="Z26" s="91">
        <f t="shared" si="13"/>
        <v>4</v>
      </c>
      <c r="AA26" s="91">
        <f t="shared" si="13"/>
        <v>2</v>
      </c>
      <c r="AB26" s="123">
        <f>AA26-AB24</f>
        <v>0</v>
      </c>
      <c r="AC26" s="24"/>
      <c r="AD26" s="167">
        <f>MAX(C26:AB26)</f>
        <v>34</v>
      </c>
      <c r="AE26" s="167">
        <f>SUM(C25:H25)</f>
        <v>9</v>
      </c>
      <c r="AF26" s="41"/>
      <c r="AG26" s="41"/>
    </row>
    <row r="27" spans="1:33" ht="15.6" customHeight="1" x14ac:dyDescent="0.2">
      <c r="A27" s="174"/>
      <c r="B27" s="20" t="s">
        <v>9</v>
      </c>
      <c r="C27" s="138"/>
      <c r="D27" s="137"/>
      <c r="E27" s="137"/>
      <c r="F27" s="137"/>
      <c r="G27" s="137"/>
      <c r="H27" s="124">
        <v>8.27</v>
      </c>
      <c r="I27" s="137"/>
      <c r="J27" s="137"/>
      <c r="K27" s="137"/>
      <c r="L27" s="137"/>
      <c r="M27" s="125">
        <v>8.32</v>
      </c>
      <c r="N27" s="137"/>
      <c r="O27" s="137"/>
      <c r="P27" s="127">
        <v>8.3800000000000008</v>
      </c>
      <c r="Q27" s="137"/>
      <c r="R27" s="137"/>
      <c r="S27" s="137"/>
      <c r="T27" s="137"/>
      <c r="U27" s="137"/>
      <c r="V27" s="128">
        <v>8.48</v>
      </c>
      <c r="W27" s="137"/>
      <c r="X27" s="137"/>
      <c r="Y27" s="137"/>
      <c r="Z27" s="137"/>
      <c r="AA27" s="137"/>
      <c r="AB27" s="139">
        <v>8.59</v>
      </c>
      <c r="AC27" s="25">
        <f>59-17</f>
        <v>42</v>
      </c>
      <c r="AD27" s="166"/>
      <c r="AE27" s="166"/>
      <c r="AF27" s="41"/>
      <c r="AG27" s="41"/>
    </row>
    <row r="28" spans="1:33" ht="15.6" customHeight="1" x14ac:dyDescent="0.2">
      <c r="A28" s="175"/>
      <c r="B28" s="21" t="s">
        <v>10</v>
      </c>
      <c r="C28" s="140">
        <v>8.17</v>
      </c>
      <c r="D28" s="141"/>
      <c r="E28" s="141"/>
      <c r="F28" s="141"/>
      <c r="G28" s="141"/>
      <c r="H28" s="102">
        <f>H27</f>
        <v>8.27</v>
      </c>
      <c r="I28" s="142" t="s">
        <v>70</v>
      </c>
      <c r="J28" s="141"/>
      <c r="K28" s="141"/>
      <c r="L28" s="141"/>
      <c r="M28" s="129">
        <f>M27</f>
        <v>8.32</v>
      </c>
      <c r="N28" s="137"/>
      <c r="O28" s="141"/>
      <c r="P28" s="131">
        <f>P27</f>
        <v>8.3800000000000008</v>
      </c>
      <c r="Q28" s="141"/>
      <c r="R28" s="141"/>
      <c r="S28" s="141"/>
      <c r="T28" s="141"/>
      <c r="U28" s="141"/>
      <c r="V28" s="101">
        <v>8.49</v>
      </c>
      <c r="W28" s="141"/>
      <c r="X28" s="141"/>
      <c r="Y28" s="141"/>
      <c r="Z28" s="141"/>
      <c r="AA28" s="141"/>
      <c r="AB28" s="143"/>
      <c r="AC28" s="24"/>
      <c r="AD28" s="168"/>
      <c r="AE28" s="168"/>
      <c r="AF28" s="41"/>
      <c r="AG28" s="41"/>
    </row>
    <row r="29" spans="1:33" ht="15.6" customHeight="1" thickBot="1" x14ac:dyDescent="0.25">
      <c r="A29" s="146">
        <v>539</v>
      </c>
      <c r="B29" s="43" t="s">
        <v>11</v>
      </c>
      <c r="C29" s="103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44"/>
      <c r="AD29" s="169"/>
      <c r="AE29" s="169"/>
      <c r="AF29" s="41"/>
      <c r="AG29" s="41"/>
    </row>
    <row r="30" spans="1:33" ht="15.6" customHeight="1" x14ac:dyDescent="0.2">
      <c r="A30" s="144"/>
      <c r="B30" s="18" t="s">
        <v>5</v>
      </c>
      <c r="C30" s="73"/>
      <c r="D30" s="80" t="s">
        <v>70</v>
      </c>
      <c r="E30" s="80" t="s">
        <v>70</v>
      </c>
      <c r="F30" s="80" t="s">
        <v>70</v>
      </c>
      <c r="G30" s="110" t="s">
        <v>70</v>
      </c>
      <c r="H30" s="78" t="s">
        <v>70</v>
      </c>
      <c r="I30" s="137"/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1</v>
      </c>
      <c r="P30" s="76">
        <v>0</v>
      </c>
      <c r="Q30" s="76">
        <v>0</v>
      </c>
      <c r="R30" s="76">
        <v>1</v>
      </c>
      <c r="S30" s="76">
        <v>1</v>
      </c>
      <c r="T30" s="76">
        <v>2</v>
      </c>
      <c r="U30" s="76">
        <v>4</v>
      </c>
      <c r="V30" s="76">
        <v>13</v>
      </c>
      <c r="W30" s="76">
        <v>8</v>
      </c>
      <c r="X30" s="76">
        <v>8</v>
      </c>
      <c r="Y30" s="76">
        <v>5</v>
      </c>
      <c r="Z30" s="76">
        <v>6</v>
      </c>
      <c r="AA30" s="76">
        <v>8</v>
      </c>
      <c r="AB30" s="114">
        <v>2</v>
      </c>
      <c r="AC30" s="22" t="s">
        <v>6</v>
      </c>
      <c r="AD30" s="165"/>
      <c r="AE30" s="165"/>
      <c r="AF30" s="41"/>
      <c r="AG30" s="41"/>
    </row>
    <row r="31" spans="1:33" ht="15.6" customHeight="1" x14ac:dyDescent="0.2">
      <c r="A31" s="145">
        <v>9.5500000000000007</v>
      </c>
      <c r="B31" s="20" t="s">
        <v>7</v>
      </c>
      <c r="C31" s="115" t="s">
        <v>70</v>
      </c>
      <c r="D31" s="89" t="s">
        <v>70</v>
      </c>
      <c r="E31" s="89" t="s">
        <v>70</v>
      </c>
      <c r="F31" s="89" t="s">
        <v>70</v>
      </c>
      <c r="G31" s="116" t="s">
        <v>70</v>
      </c>
      <c r="H31" s="87" t="s">
        <v>70</v>
      </c>
      <c r="I31" s="117">
        <v>2</v>
      </c>
      <c r="J31" s="85">
        <v>5</v>
      </c>
      <c r="K31" s="85">
        <v>1</v>
      </c>
      <c r="L31" s="85">
        <v>0</v>
      </c>
      <c r="M31" s="85">
        <v>6</v>
      </c>
      <c r="N31" s="85">
        <v>4</v>
      </c>
      <c r="O31" s="85">
        <v>0</v>
      </c>
      <c r="P31" s="85">
        <v>3</v>
      </c>
      <c r="Q31" s="85">
        <v>7</v>
      </c>
      <c r="R31" s="85">
        <v>6</v>
      </c>
      <c r="S31" s="85">
        <v>3</v>
      </c>
      <c r="T31" s="85">
        <v>1</v>
      </c>
      <c r="U31" s="85">
        <v>7</v>
      </c>
      <c r="V31" s="85">
        <v>8</v>
      </c>
      <c r="W31" s="85">
        <v>3</v>
      </c>
      <c r="X31" s="85">
        <v>0</v>
      </c>
      <c r="Y31" s="85">
        <v>0</v>
      </c>
      <c r="Z31" s="85">
        <v>2</v>
      </c>
      <c r="AA31" s="85">
        <v>1</v>
      </c>
      <c r="AB31" s="90"/>
      <c r="AC31" s="23">
        <f>SUM(C31:AA31)</f>
        <v>59</v>
      </c>
      <c r="AD31" s="166"/>
      <c r="AE31" s="166"/>
      <c r="AF31" s="41"/>
      <c r="AG31" s="41"/>
    </row>
    <row r="32" spans="1:33" ht="15.6" customHeight="1" x14ac:dyDescent="0.2">
      <c r="A32" s="173" t="s">
        <v>28</v>
      </c>
      <c r="B32" s="20" t="s">
        <v>8</v>
      </c>
      <c r="C32" s="115" t="s">
        <v>70</v>
      </c>
      <c r="D32" s="97" t="s">
        <v>70</v>
      </c>
      <c r="E32" s="97" t="s">
        <v>70</v>
      </c>
      <c r="F32" s="97" t="s">
        <v>70</v>
      </c>
      <c r="G32" s="120" t="s">
        <v>70</v>
      </c>
      <c r="H32" s="95" t="s">
        <v>70</v>
      </c>
      <c r="I32" s="94">
        <f>I31</f>
        <v>2</v>
      </c>
      <c r="J32" s="93">
        <f t="shared" ref="J32" si="14">I32-J30+J31</f>
        <v>7</v>
      </c>
      <c r="K32" s="93">
        <f t="shared" ref="K32:N32" si="15">J32-K30+K31</f>
        <v>8</v>
      </c>
      <c r="L32" s="93">
        <f t="shared" si="15"/>
        <v>8</v>
      </c>
      <c r="M32" s="93">
        <f t="shared" si="15"/>
        <v>14</v>
      </c>
      <c r="N32" s="93">
        <f t="shared" si="15"/>
        <v>18</v>
      </c>
      <c r="O32" s="93">
        <f>N32-O30+O31</f>
        <v>17</v>
      </c>
      <c r="P32" s="122">
        <f t="shared" ref="P32:AA32" si="16">O32-P30+P31</f>
        <v>20</v>
      </c>
      <c r="Q32" s="91">
        <f t="shared" si="16"/>
        <v>27</v>
      </c>
      <c r="R32" s="91">
        <f t="shared" si="16"/>
        <v>32</v>
      </c>
      <c r="S32" s="91">
        <f t="shared" si="16"/>
        <v>34</v>
      </c>
      <c r="T32" s="91">
        <f t="shared" si="16"/>
        <v>33</v>
      </c>
      <c r="U32" s="91">
        <f t="shared" si="16"/>
        <v>36</v>
      </c>
      <c r="V32" s="91">
        <f t="shared" si="16"/>
        <v>31</v>
      </c>
      <c r="W32" s="91">
        <f t="shared" si="16"/>
        <v>26</v>
      </c>
      <c r="X32" s="91">
        <f t="shared" si="16"/>
        <v>18</v>
      </c>
      <c r="Y32" s="91">
        <f t="shared" si="16"/>
        <v>13</v>
      </c>
      <c r="Z32" s="91">
        <f t="shared" si="16"/>
        <v>9</v>
      </c>
      <c r="AA32" s="91">
        <f t="shared" si="16"/>
        <v>2</v>
      </c>
      <c r="AB32" s="123">
        <f>AA32-AB30</f>
        <v>0</v>
      </c>
      <c r="AC32" s="24"/>
      <c r="AD32" s="167">
        <f>MAX(C32:AB32)</f>
        <v>36</v>
      </c>
      <c r="AE32" s="167">
        <f>SUM(C31:H31)</f>
        <v>0</v>
      </c>
      <c r="AF32" s="41"/>
      <c r="AG32" s="41"/>
    </row>
    <row r="33" spans="1:33" ht="15.6" customHeight="1" x14ac:dyDescent="0.2">
      <c r="A33" s="174"/>
      <c r="B33" s="20" t="s">
        <v>9</v>
      </c>
      <c r="C33" s="138"/>
      <c r="D33" s="137"/>
      <c r="E33" s="137"/>
      <c r="F33" s="137"/>
      <c r="G33" s="137"/>
      <c r="H33" s="124" t="s">
        <v>70</v>
      </c>
      <c r="I33" s="137"/>
      <c r="J33" s="137"/>
      <c r="K33" s="137"/>
      <c r="L33" s="137"/>
      <c r="M33" s="125">
        <v>10.02</v>
      </c>
      <c r="N33" s="137"/>
      <c r="O33" s="137"/>
      <c r="P33" s="127">
        <v>10.08</v>
      </c>
      <c r="Q33" s="137"/>
      <c r="R33" s="137"/>
      <c r="S33" s="137"/>
      <c r="T33" s="137"/>
      <c r="U33" s="137"/>
      <c r="V33" s="128">
        <v>10.199999999999999</v>
      </c>
      <c r="W33" s="137"/>
      <c r="X33" s="137"/>
      <c r="Y33" s="137"/>
      <c r="Z33" s="137"/>
      <c r="AA33" s="137"/>
      <c r="AB33" s="139">
        <v>10.29</v>
      </c>
      <c r="AC33" s="25">
        <v>32</v>
      </c>
      <c r="AD33" s="166"/>
      <c r="AE33" s="166"/>
      <c r="AF33" s="41"/>
      <c r="AG33" s="41"/>
    </row>
    <row r="34" spans="1:33" ht="15.6" customHeight="1" x14ac:dyDescent="0.2">
      <c r="A34" s="175"/>
      <c r="B34" s="21" t="s">
        <v>10</v>
      </c>
      <c r="C34" s="140" t="s">
        <v>70</v>
      </c>
      <c r="D34" s="141"/>
      <c r="E34" s="141"/>
      <c r="F34" s="141"/>
      <c r="G34" s="141"/>
      <c r="H34" s="102" t="s">
        <v>70</v>
      </c>
      <c r="I34" s="142">
        <v>9.57</v>
      </c>
      <c r="J34" s="141"/>
      <c r="K34" s="141"/>
      <c r="L34" s="141"/>
      <c r="M34" s="129">
        <f>M33</f>
        <v>10.02</v>
      </c>
      <c r="N34" s="137"/>
      <c r="O34" s="141"/>
      <c r="P34" s="131">
        <f>P33</f>
        <v>10.08</v>
      </c>
      <c r="Q34" s="141"/>
      <c r="R34" s="141"/>
      <c r="S34" s="141"/>
      <c r="T34" s="141"/>
      <c r="U34" s="141"/>
      <c r="V34" s="101">
        <f>V33</f>
        <v>10.199999999999999</v>
      </c>
      <c r="W34" s="141"/>
      <c r="X34" s="141"/>
      <c r="Y34" s="141"/>
      <c r="Z34" s="141"/>
      <c r="AA34" s="141"/>
      <c r="AB34" s="143"/>
      <c r="AC34" s="24"/>
      <c r="AD34" s="168"/>
      <c r="AE34" s="168"/>
      <c r="AF34" s="41"/>
      <c r="AG34" s="41"/>
    </row>
    <row r="35" spans="1:33" ht="15.6" customHeight="1" thickBot="1" x14ac:dyDescent="0.25">
      <c r="A35" s="146">
        <v>539</v>
      </c>
      <c r="B35" s="43" t="s">
        <v>11</v>
      </c>
      <c r="C35" s="103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5"/>
      <c r="AC35" s="44"/>
      <c r="AD35" s="169"/>
      <c r="AE35" s="169"/>
      <c r="AF35" s="41"/>
      <c r="AG35" s="41"/>
    </row>
    <row r="36" spans="1:33" ht="15.6" customHeight="1" x14ac:dyDescent="0.2">
      <c r="A36" s="144"/>
      <c r="B36" s="18" t="s">
        <v>5</v>
      </c>
      <c r="C36" s="73"/>
      <c r="D36" s="80" t="s">
        <v>70</v>
      </c>
      <c r="E36" s="80" t="s">
        <v>70</v>
      </c>
      <c r="F36" s="80" t="s">
        <v>70</v>
      </c>
      <c r="G36" s="110" t="s">
        <v>70</v>
      </c>
      <c r="H36" s="78" t="s">
        <v>70</v>
      </c>
      <c r="I36" s="137"/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113">
        <v>2</v>
      </c>
      <c r="Q36" s="74">
        <v>4</v>
      </c>
      <c r="R36" s="74">
        <v>1</v>
      </c>
      <c r="S36" s="74">
        <v>2</v>
      </c>
      <c r="T36" s="74">
        <v>6</v>
      </c>
      <c r="U36" s="74">
        <v>7</v>
      </c>
      <c r="V36" s="74">
        <v>23</v>
      </c>
      <c r="W36" s="74">
        <v>3</v>
      </c>
      <c r="X36" s="74">
        <v>2</v>
      </c>
      <c r="Y36" s="74">
        <v>5</v>
      </c>
      <c r="Z36" s="74">
        <v>28</v>
      </c>
      <c r="AA36" s="74">
        <v>5</v>
      </c>
      <c r="AB36" s="114">
        <v>9</v>
      </c>
      <c r="AC36" s="22" t="s">
        <v>6</v>
      </c>
      <c r="AD36" s="165"/>
      <c r="AE36" s="165"/>
      <c r="AF36" s="41"/>
      <c r="AG36" s="41"/>
    </row>
    <row r="37" spans="1:33" ht="15.6" customHeight="1" x14ac:dyDescent="0.2">
      <c r="A37" s="145">
        <v>11.55</v>
      </c>
      <c r="B37" s="20" t="s">
        <v>7</v>
      </c>
      <c r="C37" s="115" t="s">
        <v>70</v>
      </c>
      <c r="D37" s="89" t="s">
        <v>70</v>
      </c>
      <c r="E37" s="89" t="s">
        <v>70</v>
      </c>
      <c r="F37" s="89" t="s">
        <v>70</v>
      </c>
      <c r="G37" s="116" t="s">
        <v>70</v>
      </c>
      <c r="H37" s="87" t="s">
        <v>70</v>
      </c>
      <c r="I37" s="117">
        <v>3</v>
      </c>
      <c r="J37" s="85">
        <v>2</v>
      </c>
      <c r="K37" s="85">
        <v>4</v>
      </c>
      <c r="L37" s="85">
        <v>7</v>
      </c>
      <c r="M37" s="85">
        <v>5</v>
      </c>
      <c r="N37" s="85">
        <v>12</v>
      </c>
      <c r="O37" s="85">
        <v>5</v>
      </c>
      <c r="P37" s="119">
        <v>2</v>
      </c>
      <c r="Q37" s="83">
        <v>22</v>
      </c>
      <c r="R37" s="83">
        <v>8</v>
      </c>
      <c r="S37" s="83">
        <v>4</v>
      </c>
      <c r="T37" s="83">
        <v>1</v>
      </c>
      <c r="U37" s="83">
        <v>5</v>
      </c>
      <c r="V37" s="83">
        <v>12</v>
      </c>
      <c r="W37" s="83">
        <v>5</v>
      </c>
      <c r="X37" s="83">
        <v>0</v>
      </c>
      <c r="Y37" s="83">
        <v>0</v>
      </c>
      <c r="Z37" s="83">
        <v>0</v>
      </c>
      <c r="AA37" s="83">
        <v>0</v>
      </c>
      <c r="AB37" s="90"/>
      <c r="AC37" s="23">
        <f>SUM(C37:AA37)</f>
        <v>97</v>
      </c>
      <c r="AD37" s="166"/>
      <c r="AE37" s="166"/>
      <c r="AF37" s="41"/>
      <c r="AG37" s="41"/>
    </row>
    <row r="38" spans="1:33" ht="15.6" customHeight="1" x14ac:dyDescent="0.2">
      <c r="A38" s="173" t="s">
        <v>28</v>
      </c>
      <c r="B38" s="20" t="s">
        <v>8</v>
      </c>
      <c r="C38" s="115" t="s">
        <v>70</v>
      </c>
      <c r="D38" s="97" t="s">
        <v>70</v>
      </c>
      <c r="E38" s="97" t="s">
        <v>70</v>
      </c>
      <c r="F38" s="97" t="s">
        <v>70</v>
      </c>
      <c r="G38" s="120" t="s">
        <v>70</v>
      </c>
      <c r="H38" s="95" t="s">
        <v>70</v>
      </c>
      <c r="I38" s="94">
        <f>I37</f>
        <v>3</v>
      </c>
      <c r="J38" s="93">
        <f t="shared" ref="J38" si="17">I38-J36+J37</f>
        <v>5</v>
      </c>
      <c r="K38" s="93">
        <f t="shared" ref="K38:N38" si="18">J38-K36+K37</f>
        <v>9</v>
      </c>
      <c r="L38" s="93">
        <f t="shared" si="18"/>
        <v>16</v>
      </c>
      <c r="M38" s="93">
        <f t="shared" si="18"/>
        <v>21</v>
      </c>
      <c r="N38" s="93">
        <f t="shared" si="18"/>
        <v>33</v>
      </c>
      <c r="O38" s="93">
        <f>N38-O36+O37</f>
        <v>38</v>
      </c>
      <c r="P38" s="122">
        <f t="shared" ref="P38:AA38" si="19">O38-P36+P37</f>
        <v>38</v>
      </c>
      <c r="Q38" s="91">
        <f t="shared" si="19"/>
        <v>56</v>
      </c>
      <c r="R38" s="91">
        <f t="shared" si="19"/>
        <v>63</v>
      </c>
      <c r="S38" s="91">
        <f t="shared" si="19"/>
        <v>65</v>
      </c>
      <c r="T38" s="91">
        <f t="shared" si="19"/>
        <v>60</v>
      </c>
      <c r="U38" s="91">
        <f t="shared" si="19"/>
        <v>58</v>
      </c>
      <c r="V38" s="91">
        <f t="shared" si="19"/>
        <v>47</v>
      </c>
      <c r="W38" s="91">
        <f t="shared" si="19"/>
        <v>49</v>
      </c>
      <c r="X38" s="91">
        <f t="shared" si="19"/>
        <v>47</v>
      </c>
      <c r="Y38" s="91">
        <f t="shared" si="19"/>
        <v>42</v>
      </c>
      <c r="Z38" s="91">
        <f t="shared" si="19"/>
        <v>14</v>
      </c>
      <c r="AA38" s="91">
        <f t="shared" si="19"/>
        <v>9</v>
      </c>
      <c r="AB38" s="123">
        <f>AA38-AB36</f>
        <v>0</v>
      </c>
      <c r="AC38" s="24"/>
      <c r="AD38" s="167">
        <f>MAX(C38:AB38)</f>
        <v>65</v>
      </c>
      <c r="AE38" s="167">
        <f>SUM(C37:H37)</f>
        <v>0</v>
      </c>
      <c r="AF38" s="41"/>
      <c r="AG38" s="41"/>
    </row>
    <row r="39" spans="1:33" ht="15.6" customHeight="1" x14ac:dyDescent="0.2">
      <c r="A39" s="174"/>
      <c r="B39" s="20" t="s">
        <v>9</v>
      </c>
      <c r="C39" s="138"/>
      <c r="D39" s="137"/>
      <c r="E39" s="137"/>
      <c r="F39" s="137"/>
      <c r="G39" s="137"/>
      <c r="H39" s="124" t="s">
        <v>70</v>
      </c>
      <c r="I39" s="137"/>
      <c r="J39" s="137"/>
      <c r="K39" s="137"/>
      <c r="L39" s="137"/>
      <c r="M39" s="125">
        <v>12.01</v>
      </c>
      <c r="N39" s="137"/>
      <c r="O39" s="137"/>
      <c r="P39" s="127">
        <v>12.08</v>
      </c>
      <c r="Q39" s="137"/>
      <c r="R39" s="137"/>
      <c r="S39" s="137"/>
      <c r="T39" s="137"/>
      <c r="U39" s="137"/>
      <c r="V39" s="128">
        <v>12.2</v>
      </c>
      <c r="W39" s="137"/>
      <c r="X39" s="137"/>
      <c r="Y39" s="137"/>
      <c r="Z39" s="137"/>
      <c r="AA39" s="137"/>
      <c r="AB39" s="139">
        <v>12.31</v>
      </c>
      <c r="AC39" s="25">
        <v>36</v>
      </c>
      <c r="AD39" s="166"/>
      <c r="AE39" s="166"/>
      <c r="AF39" s="41"/>
      <c r="AG39" s="41"/>
    </row>
    <row r="40" spans="1:33" ht="15.6" customHeight="1" x14ac:dyDescent="0.2">
      <c r="A40" s="175"/>
      <c r="B40" s="21" t="s">
        <v>10</v>
      </c>
      <c r="C40" s="140" t="s">
        <v>70</v>
      </c>
      <c r="D40" s="141"/>
      <c r="E40" s="141"/>
      <c r="F40" s="141"/>
      <c r="G40" s="141"/>
      <c r="H40" s="102" t="s">
        <v>70</v>
      </c>
      <c r="I40" s="142">
        <v>11.55</v>
      </c>
      <c r="J40" s="141"/>
      <c r="K40" s="141"/>
      <c r="L40" s="141"/>
      <c r="M40" s="129">
        <f>M39</f>
        <v>12.01</v>
      </c>
      <c r="N40" s="137"/>
      <c r="O40" s="141"/>
      <c r="P40" s="131">
        <f>P39</f>
        <v>12.08</v>
      </c>
      <c r="Q40" s="141"/>
      <c r="R40" s="141"/>
      <c r="S40" s="141"/>
      <c r="T40" s="141"/>
      <c r="U40" s="141"/>
      <c r="V40" s="101">
        <f>V39</f>
        <v>12.2</v>
      </c>
      <c r="W40" s="141"/>
      <c r="X40" s="141"/>
      <c r="Y40" s="141"/>
      <c r="Z40" s="141"/>
      <c r="AA40" s="141"/>
      <c r="AB40" s="143"/>
      <c r="AC40" s="24"/>
      <c r="AD40" s="168"/>
      <c r="AE40" s="168"/>
      <c r="AF40" s="41"/>
      <c r="AG40" s="41"/>
    </row>
    <row r="41" spans="1:33" ht="15.6" customHeight="1" thickBot="1" x14ac:dyDescent="0.25">
      <c r="A41" s="146">
        <v>539</v>
      </c>
      <c r="B41" s="43" t="s">
        <v>11</v>
      </c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5"/>
      <c r="AC41" s="44"/>
      <c r="AD41" s="169"/>
      <c r="AE41" s="169"/>
      <c r="AF41" s="41"/>
      <c r="AG41" s="41"/>
    </row>
    <row r="42" spans="1:33" ht="15.6" customHeight="1" x14ac:dyDescent="0.2">
      <c r="A42" s="144"/>
      <c r="B42" s="18" t="s">
        <v>5</v>
      </c>
      <c r="C42" s="73"/>
      <c r="D42" s="80" t="s">
        <v>70</v>
      </c>
      <c r="E42" s="80" t="s">
        <v>70</v>
      </c>
      <c r="F42" s="80" t="s">
        <v>70</v>
      </c>
      <c r="G42" s="110" t="s">
        <v>70</v>
      </c>
      <c r="H42" s="78" t="s">
        <v>70</v>
      </c>
      <c r="I42" s="137"/>
      <c r="J42" s="76">
        <v>0</v>
      </c>
      <c r="K42" s="76">
        <v>0</v>
      </c>
      <c r="L42" s="76">
        <v>0</v>
      </c>
      <c r="M42" s="76">
        <v>0</v>
      </c>
      <c r="N42" s="76">
        <v>1</v>
      </c>
      <c r="O42" s="76">
        <v>0</v>
      </c>
      <c r="P42" s="113">
        <v>1</v>
      </c>
      <c r="Q42" s="74">
        <v>3</v>
      </c>
      <c r="R42" s="74">
        <v>10</v>
      </c>
      <c r="S42" s="74">
        <v>2</v>
      </c>
      <c r="T42" s="74">
        <v>3</v>
      </c>
      <c r="U42" s="74">
        <v>9</v>
      </c>
      <c r="V42" s="74">
        <v>7</v>
      </c>
      <c r="W42" s="74">
        <v>3</v>
      </c>
      <c r="X42" s="74">
        <v>2</v>
      </c>
      <c r="Y42" s="74">
        <v>3</v>
      </c>
      <c r="Z42" s="74">
        <v>9</v>
      </c>
      <c r="AA42" s="74">
        <v>2</v>
      </c>
      <c r="AB42" s="114">
        <v>7</v>
      </c>
      <c r="AC42" s="22"/>
      <c r="AD42" s="165"/>
      <c r="AE42" s="165"/>
      <c r="AF42" s="41"/>
      <c r="AG42" s="41"/>
    </row>
    <row r="43" spans="1:33" ht="15.6" customHeight="1" x14ac:dyDescent="0.2">
      <c r="A43" s="145">
        <v>14.26</v>
      </c>
      <c r="B43" s="20" t="s">
        <v>7</v>
      </c>
      <c r="C43" s="115" t="s">
        <v>70</v>
      </c>
      <c r="D43" s="89" t="s">
        <v>70</v>
      </c>
      <c r="E43" s="89" t="s">
        <v>70</v>
      </c>
      <c r="F43" s="89" t="s">
        <v>70</v>
      </c>
      <c r="G43" s="116" t="s">
        <v>70</v>
      </c>
      <c r="H43" s="87" t="s">
        <v>70</v>
      </c>
      <c r="I43" s="117">
        <v>6</v>
      </c>
      <c r="J43" s="85">
        <v>2</v>
      </c>
      <c r="K43" s="85">
        <v>2</v>
      </c>
      <c r="L43" s="85">
        <v>3</v>
      </c>
      <c r="M43" s="85">
        <v>4</v>
      </c>
      <c r="N43" s="85">
        <v>4</v>
      </c>
      <c r="O43" s="85">
        <v>5</v>
      </c>
      <c r="P43" s="119">
        <v>6</v>
      </c>
      <c r="Q43" s="83">
        <v>7</v>
      </c>
      <c r="R43" s="83">
        <v>3</v>
      </c>
      <c r="S43" s="83">
        <v>3</v>
      </c>
      <c r="T43" s="83">
        <v>0</v>
      </c>
      <c r="U43" s="83">
        <v>1</v>
      </c>
      <c r="V43" s="83">
        <v>5</v>
      </c>
      <c r="W43" s="83">
        <v>8</v>
      </c>
      <c r="X43" s="83">
        <v>1</v>
      </c>
      <c r="Y43" s="83">
        <v>2</v>
      </c>
      <c r="Z43" s="83">
        <v>0</v>
      </c>
      <c r="AA43" s="83">
        <v>0</v>
      </c>
      <c r="AB43" s="90"/>
      <c r="AC43" s="23">
        <f>SUM(C43:AA43)</f>
        <v>62</v>
      </c>
      <c r="AD43" s="166"/>
      <c r="AE43" s="166"/>
      <c r="AF43" s="41"/>
      <c r="AG43" s="41"/>
    </row>
    <row r="44" spans="1:33" ht="15.6" customHeight="1" x14ac:dyDescent="0.2">
      <c r="A44" s="173" t="s">
        <v>28</v>
      </c>
      <c r="B44" s="20" t="s">
        <v>8</v>
      </c>
      <c r="C44" s="115" t="s">
        <v>70</v>
      </c>
      <c r="D44" s="97" t="s">
        <v>70</v>
      </c>
      <c r="E44" s="97" t="s">
        <v>70</v>
      </c>
      <c r="F44" s="97" t="s">
        <v>70</v>
      </c>
      <c r="G44" s="120" t="s">
        <v>70</v>
      </c>
      <c r="H44" s="95" t="s">
        <v>70</v>
      </c>
      <c r="I44" s="94">
        <f>I43</f>
        <v>6</v>
      </c>
      <c r="J44" s="93">
        <f t="shared" ref="J44" si="20">I44-J42+J43</f>
        <v>8</v>
      </c>
      <c r="K44" s="93">
        <f t="shared" ref="K44:N44" si="21">J44-K42+K43</f>
        <v>10</v>
      </c>
      <c r="L44" s="93">
        <f t="shared" si="21"/>
        <v>13</v>
      </c>
      <c r="M44" s="93">
        <f t="shared" si="21"/>
        <v>17</v>
      </c>
      <c r="N44" s="93">
        <f t="shared" si="21"/>
        <v>20</v>
      </c>
      <c r="O44" s="93">
        <f>N44-O42+O43</f>
        <v>25</v>
      </c>
      <c r="P44" s="122">
        <f t="shared" ref="P44:AA44" si="22">O44-P42+P43</f>
        <v>30</v>
      </c>
      <c r="Q44" s="91">
        <f t="shared" si="22"/>
        <v>34</v>
      </c>
      <c r="R44" s="91">
        <f t="shared" si="22"/>
        <v>27</v>
      </c>
      <c r="S44" s="91">
        <f t="shared" si="22"/>
        <v>28</v>
      </c>
      <c r="T44" s="91">
        <f t="shared" si="22"/>
        <v>25</v>
      </c>
      <c r="U44" s="91">
        <f t="shared" si="22"/>
        <v>17</v>
      </c>
      <c r="V44" s="91">
        <f t="shared" si="22"/>
        <v>15</v>
      </c>
      <c r="W44" s="91">
        <f t="shared" si="22"/>
        <v>20</v>
      </c>
      <c r="X44" s="91">
        <f t="shared" si="22"/>
        <v>19</v>
      </c>
      <c r="Y44" s="91">
        <f t="shared" si="22"/>
        <v>18</v>
      </c>
      <c r="Z44" s="91">
        <f t="shared" si="22"/>
        <v>9</v>
      </c>
      <c r="AA44" s="91">
        <f t="shared" si="22"/>
        <v>7</v>
      </c>
      <c r="AB44" s="123">
        <f>AA44-AB42</f>
        <v>0</v>
      </c>
      <c r="AC44" s="24"/>
      <c r="AD44" s="167">
        <f>MAX(C44:AB44)</f>
        <v>34</v>
      </c>
      <c r="AE44" s="167">
        <f>SUM(C43:H43)</f>
        <v>0</v>
      </c>
      <c r="AF44" s="41"/>
      <c r="AG44" s="41"/>
    </row>
    <row r="45" spans="1:33" ht="15.6" customHeight="1" x14ac:dyDescent="0.2">
      <c r="A45" s="174"/>
      <c r="B45" s="20" t="s">
        <v>9</v>
      </c>
      <c r="C45" s="138"/>
      <c r="D45" s="137"/>
      <c r="E45" s="137"/>
      <c r="F45" s="137"/>
      <c r="G45" s="137"/>
      <c r="H45" s="124" t="s">
        <v>70</v>
      </c>
      <c r="I45" s="137"/>
      <c r="J45" s="137"/>
      <c r="K45" s="137"/>
      <c r="L45" s="137"/>
      <c r="M45" s="125">
        <v>14.31</v>
      </c>
      <c r="N45" s="137"/>
      <c r="O45" s="137"/>
      <c r="P45" s="127">
        <v>14.37</v>
      </c>
      <c r="Q45" s="137"/>
      <c r="R45" s="137"/>
      <c r="S45" s="137"/>
      <c r="T45" s="137"/>
      <c r="U45" s="137"/>
      <c r="V45" s="128">
        <v>14.49</v>
      </c>
      <c r="W45" s="137"/>
      <c r="X45" s="137"/>
      <c r="Y45" s="137"/>
      <c r="Z45" s="137"/>
      <c r="AA45" s="137"/>
      <c r="AB45" s="139">
        <v>15</v>
      </c>
      <c r="AC45" s="25">
        <v>34</v>
      </c>
      <c r="AD45" s="166"/>
      <c r="AE45" s="166"/>
      <c r="AF45" s="41"/>
      <c r="AG45" s="41"/>
    </row>
    <row r="46" spans="1:33" ht="15.6" customHeight="1" x14ac:dyDescent="0.2">
      <c r="A46" s="175"/>
      <c r="B46" s="21" t="s">
        <v>10</v>
      </c>
      <c r="C46" s="140" t="s">
        <v>70</v>
      </c>
      <c r="D46" s="141"/>
      <c r="E46" s="141"/>
      <c r="F46" s="141"/>
      <c r="G46" s="141"/>
      <c r="H46" s="102" t="s">
        <v>70</v>
      </c>
      <c r="I46" s="142">
        <v>14.26</v>
      </c>
      <c r="J46" s="141"/>
      <c r="K46" s="141"/>
      <c r="L46" s="141"/>
      <c r="M46" s="129">
        <f>M45</f>
        <v>14.31</v>
      </c>
      <c r="N46" s="137"/>
      <c r="O46" s="141"/>
      <c r="P46" s="131">
        <v>14.38</v>
      </c>
      <c r="Q46" s="141"/>
      <c r="R46" s="141"/>
      <c r="S46" s="141"/>
      <c r="T46" s="141"/>
      <c r="U46" s="141"/>
      <c r="V46" s="101">
        <v>14.5</v>
      </c>
      <c r="W46" s="141"/>
      <c r="X46" s="141"/>
      <c r="Y46" s="141"/>
      <c r="Z46" s="141"/>
      <c r="AA46" s="141"/>
      <c r="AB46" s="143"/>
      <c r="AC46" s="24"/>
      <c r="AD46" s="168"/>
      <c r="AE46" s="168"/>
      <c r="AF46" s="41"/>
      <c r="AG46" s="41"/>
    </row>
    <row r="47" spans="1:33" ht="15.6" customHeight="1" thickBot="1" x14ac:dyDescent="0.25">
      <c r="A47" s="43">
        <v>510</v>
      </c>
      <c r="B47" s="43" t="s">
        <v>11</v>
      </c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5"/>
      <c r="AC47" s="44"/>
      <c r="AD47" s="169"/>
      <c r="AE47" s="169"/>
      <c r="AF47" s="41"/>
      <c r="AG47" s="41"/>
    </row>
    <row r="48" spans="1:33" ht="15.6" customHeight="1" x14ac:dyDescent="0.2">
      <c r="A48" s="47"/>
      <c r="B48" s="18" t="s">
        <v>5</v>
      </c>
      <c r="C48" s="73"/>
      <c r="D48" s="80">
        <v>0</v>
      </c>
      <c r="E48" s="80">
        <v>0</v>
      </c>
      <c r="F48" s="80">
        <v>0</v>
      </c>
      <c r="G48" s="110">
        <v>0</v>
      </c>
      <c r="H48" s="78">
        <v>0</v>
      </c>
      <c r="I48" s="137"/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76">
        <v>0</v>
      </c>
      <c r="Q48" s="76">
        <v>7</v>
      </c>
      <c r="R48" s="76">
        <v>0</v>
      </c>
      <c r="S48" s="76">
        <v>0</v>
      </c>
      <c r="T48" s="76">
        <v>1</v>
      </c>
      <c r="U48" s="76">
        <v>8</v>
      </c>
      <c r="V48" s="76">
        <v>9</v>
      </c>
      <c r="W48" s="76">
        <v>5</v>
      </c>
      <c r="X48" s="76">
        <v>1</v>
      </c>
      <c r="Y48" s="76">
        <v>3</v>
      </c>
      <c r="Z48" s="76">
        <v>4</v>
      </c>
      <c r="AA48" s="76">
        <v>5</v>
      </c>
      <c r="AB48" s="114">
        <v>3</v>
      </c>
      <c r="AC48" s="22" t="s">
        <v>6</v>
      </c>
      <c r="AD48" s="165"/>
      <c r="AE48" s="165"/>
      <c r="AF48" s="41"/>
      <c r="AG48" s="41"/>
    </row>
    <row r="49" spans="1:33" ht="15.6" customHeight="1" x14ac:dyDescent="0.2">
      <c r="A49" s="19">
        <v>15.12</v>
      </c>
      <c r="B49" s="20" t="s">
        <v>7</v>
      </c>
      <c r="C49" s="115">
        <v>0</v>
      </c>
      <c r="D49" s="89">
        <v>0</v>
      </c>
      <c r="E49" s="89">
        <v>6</v>
      </c>
      <c r="F49" s="89">
        <v>1</v>
      </c>
      <c r="G49" s="116">
        <v>2</v>
      </c>
      <c r="H49" s="87">
        <v>2</v>
      </c>
      <c r="I49" s="117" t="s">
        <v>70</v>
      </c>
      <c r="J49" s="85">
        <v>0</v>
      </c>
      <c r="K49" s="85">
        <v>1</v>
      </c>
      <c r="L49" s="85">
        <v>4</v>
      </c>
      <c r="M49" s="85">
        <v>0</v>
      </c>
      <c r="N49" s="85">
        <v>1</v>
      </c>
      <c r="O49" s="85">
        <v>5</v>
      </c>
      <c r="P49" s="85">
        <v>0</v>
      </c>
      <c r="Q49" s="85">
        <v>8</v>
      </c>
      <c r="R49" s="85">
        <v>3</v>
      </c>
      <c r="S49" s="85">
        <v>2</v>
      </c>
      <c r="T49" s="85">
        <v>0</v>
      </c>
      <c r="U49" s="85">
        <v>4</v>
      </c>
      <c r="V49" s="85">
        <v>3</v>
      </c>
      <c r="W49" s="85">
        <v>4</v>
      </c>
      <c r="X49" s="85">
        <v>0</v>
      </c>
      <c r="Y49" s="85">
        <v>0</v>
      </c>
      <c r="Z49" s="85">
        <v>0</v>
      </c>
      <c r="AA49" s="85">
        <v>0</v>
      </c>
      <c r="AB49" s="90"/>
      <c r="AC49" s="23">
        <f>SUM(C49:AA49)</f>
        <v>46</v>
      </c>
      <c r="AD49" s="166"/>
      <c r="AE49" s="166"/>
      <c r="AF49" s="41"/>
      <c r="AG49" s="41"/>
    </row>
    <row r="50" spans="1:33" ht="15.6" customHeight="1" x14ac:dyDescent="0.2">
      <c r="A50" s="179" t="s">
        <v>71</v>
      </c>
      <c r="B50" s="20" t="s">
        <v>8</v>
      </c>
      <c r="C50" s="115">
        <f>C49</f>
        <v>0</v>
      </c>
      <c r="D50" s="97">
        <f t="shared" ref="D50" si="23">C50-D48+D49</f>
        <v>0</v>
      </c>
      <c r="E50" s="97">
        <f>D50-E48+E49</f>
        <v>6</v>
      </c>
      <c r="F50" s="97">
        <f>E50-F48+F49</f>
        <v>7</v>
      </c>
      <c r="G50" s="120">
        <f t="shared" ref="G50:H50" si="24">F50-G48+G49</f>
        <v>9</v>
      </c>
      <c r="H50" s="95">
        <f t="shared" si="24"/>
        <v>11</v>
      </c>
      <c r="I50" s="94" t="s">
        <v>70</v>
      </c>
      <c r="J50" s="93">
        <f>H50-J48+J49</f>
        <v>11</v>
      </c>
      <c r="K50" s="93">
        <f t="shared" ref="K50:N50" si="25">J50-K48+K49</f>
        <v>12</v>
      </c>
      <c r="L50" s="93">
        <f t="shared" si="25"/>
        <v>16</v>
      </c>
      <c r="M50" s="93">
        <f t="shared" si="25"/>
        <v>16</v>
      </c>
      <c r="N50" s="93">
        <f t="shared" si="25"/>
        <v>17</v>
      </c>
      <c r="O50" s="93">
        <f>N50-O48+O49</f>
        <v>22</v>
      </c>
      <c r="P50" s="122">
        <f t="shared" ref="P50:AA50" si="26">O50-P48+P49</f>
        <v>22</v>
      </c>
      <c r="Q50" s="91">
        <f t="shared" si="26"/>
        <v>23</v>
      </c>
      <c r="R50" s="91">
        <f t="shared" si="26"/>
        <v>26</v>
      </c>
      <c r="S50" s="91">
        <f t="shared" si="26"/>
        <v>28</v>
      </c>
      <c r="T50" s="91">
        <f t="shared" si="26"/>
        <v>27</v>
      </c>
      <c r="U50" s="91">
        <f t="shared" si="26"/>
        <v>23</v>
      </c>
      <c r="V50" s="91">
        <f t="shared" si="26"/>
        <v>17</v>
      </c>
      <c r="W50" s="91">
        <f t="shared" si="26"/>
        <v>16</v>
      </c>
      <c r="X50" s="91">
        <f t="shared" si="26"/>
        <v>15</v>
      </c>
      <c r="Y50" s="91">
        <f t="shared" si="26"/>
        <v>12</v>
      </c>
      <c r="Z50" s="91">
        <f t="shared" si="26"/>
        <v>8</v>
      </c>
      <c r="AA50" s="91">
        <f t="shared" si="26"/>
        <v>3</v>
      </c>
      <c r="AB50" s="123">
        <f>AA50-AB48</f>
        <v>0</v>
      </c>
      <c r="AC50" s="24"/>
      <c r="AD50" s="167">
        <f>MAX(C50:AB50)</f>
        <v>28</v>
      </c>
      <c r="AE50" s="167">
        <f>SUM(C49:H49)</f>
        <v>11</v>
      </c>
      <c r="AF50" s="41"/>
      <c r="AG50" s="41"/>
    </row>
    <row r="51" spans="1:33" ht="15.6" customHeight="1" x14ac:dyDescent="0.2">
      <c r="A51" s="180"/>
      <c r="B51" s="20" t="s">
        <v>9</v>
      </c>
      <c r="C51" s="138"/>
      <c r="D51" s="137"/>
      <c r="E51" s="137"/>
      <c r="F51" s="137"/>
      <c r="G51" s="137"/>
      <c r="H51" s="124">
        <v>15.21</v>
      </c>
      <c r="I51" s="137"/>
      <c r="J51" s="137"/>
      <c r="K51" s="137"/>
      <c r="L51" s="137"/>
      <c r="M51" s="125">
        <v>15.27</v>
      </c>
      <c r="N51" s="137"/>
      <c r="O51" s="137"/>
      <c r="P51" s="127">
        <v>15.33</v>
      </c>
      <c r="Q51" s="137"/>
      <c r="R51" s="137"/>
      <c r="S51" s="137"/>
      <c r="T51" s="137"/>
      <c r="U51" s="137"/>
      <c r="V51" s="128">
        <v>15.45</v>
      </c>
      <c r="W51" s="137"/>
      <c r="X51" s="137"/>
      <c r="Y51" s="137"/>
      <c r="Z51" s="137"/>
      <c r="AA51" s="137"/>
      <c r="AB51" s="139">
        <v>15.55</v>
      </c>
      <c r="AC51" s="25">
        <v>43</v>
      </c>
      <c r="AD51" s="166"/>
      <c r="AE51" s="166"/>
      <c r="AF51" s="41"/>
      <c r="AG51" s="41"/>
    </row>
    <row r="52" spans="1:33" ht="15.6" customHeight="1" x14ac:dyDescent="0.2">
      <c r="A52" s="181"/>
      <c r="B52" s="21" t="s">
        <v>10</v>
      </c>
      <c r="C52" s="140">
        <v>15.12</v>
      </c>
      <c r="D52" s="141"/>
      <c r="E52" s="141"/>
      <c r="F52" s="141"/>
      <c r="G52" s="141"/>
      <c r="H52" s="102">
        <f>H51</f>
        <v>15.21</v>
      </c>
      <c r="I52" s="142" t="s">
        <v>70</v>
      </c>
      <c r="J52" s="141"/>
      <c r="K52" s="141"/>
      <c r="L52" s="141"/>
      <c r="M52" s="129">
        <f>M51</f>
        <v>15.27</v>
      </c>
      <c r="N52" s="137"/>
      <c r="O52" s="141"/>
      <c r="P52" s="131">
        <f>P51</f>
        <v>15.33</v>
      </c>
      <c r="Q52" s="141"/>
      <c r="R52" s="141"/>
      <c r="S52" s="141"/>
      <c r="T52" s="141"/>
      <c r="U52" s="141"/>
      <c r="V52" s="101">
        <f>V51</f>
        <v>15.45</v>
      </c>
      <c r="W52" s="141"/>
      <c r="X52" s="141"/>
      <c r="Y52" s="141"/>
      <c r="Z52" s="141"/>
      <c r="AA52" s="141"/>
      <c r="AB52" s="143"/>
      <c r="AC52" s="24"/>
      <c r="AD52" s="168"/>
      <c r="AE52" s="168"/>
      <c r="AF52" s="41"/>
      <c r="AG52" s="41"/>
    </row>
    <row r="53" spans="1:33" ht="15.6" customHeight="1" thickBot="1" x14ac:dyDescent="0.25">
      <c r="A53" s="43">
        <v>520</v>
      </c>
      <c r="B53" s="43" t="s">
        <v>11</v>
      </c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44"/>
      <c r="AD53" s="169"/>
      <c r="AE53" s="169"/>
      <c r="AF53" s="41"/>
      <c r="AG53" s="41"/>
    </row>
    <row r="54" spans="1:33" ht="15.6" customHeight="1" x14ac:dyDescent="0.2">
      <c r="A54" s="47"/>
      <c r="B54" s="18" t="s">
        <v>5</v>
      </c>
      <c r="C54" s="73"/>
      <c r="D54" s="80" t="s">
        <v>70</v>
      </c>
      <c r="E54" s="80" t="s">
        <v>70</v>
      </c>
      <c r="F54" s="80" t="s">
        <v>70</v>
      </c>
      <c r="G54" s="110" t="s">
        <v>70</v>
      </c>
      <c r="H54" s="78" t="s">
        <v>70</v>
      </c>
      <c r="I54" s="137"/>
      <c r="J54" s="76">
        <v>0</v>
      </c>
      <c r="K54" s="76">
        <v>0</v>
      </c>
      <c r="L54" s="76">
        <v>0</v>
      </c>
      <c r="M54" s="76">
        <v>0</v>
      </c>
      <c r="N54" s="76">
        <v>1</v>
      </c>
      <c r="O54" s="76">
        <v>0</v>
      </c>
      <c r="P54" s="76">
        <v>3</v>
      </c>
      <c r="Q54" s="76">
        <v>1</v>
      </c>
      <c r="R54" s="76">
        <v>0</v>
      </c>
      <c r="S54" s="76">
        <v>2</v>
      </c>
      <c r="T54" s="76">
        <v>0</v>
      </c>
      <c r="U54" s="76">
        <v>2</v>
      </c>
      <c r="V54" s="76">
        <v>11</v>
      </c>
      <c r="W54" s="76">
        <v>1</v>
      </c>
      <c r="X54" s="76">
        <v>1</v>
      </c>
      <c r="Y54" s="76">
        <v>7</v>
      </c>
      <c r="Z54" s="76">
        <v>8</v>
      </c>
      <c r="AA54" s="76">
        <v>3</v>
      </c>
      <c r="AB54" s="114">
        <v>10</v>
      </c>
      <c r="AC54" s="22" t="s">
        <v>6</v>
      </c>
      <c r="AD54" s="165"/>
      <c r="AE54" s="165"/>
      <c r="AF54" s="41"/>
      <c r="AG54" s="41"/>
    </row>
    <row r="55" spans="1:33" ht="15.6" customHeight="1" x14ac:dyDescent="0.2">
      <c r="A55" s="19">
        <v>18</v>
      </c>
      <c r="B55" s="20" t="s">
        <v>7</v>
      </c>
      <c r="C55" s="115" t="s">
        <v>70</v>
      </c>
      <c r="D55" s="89" t="s">
        <v>70</v>
      </c>
      <c r="E55" s="89" t="s">
        <v>70</v>
      </c>
      <c r="F55" s="89" t="s">
        <v>70</v>
      </c>
      <c r="G55" s="116" t="s">
        <v>70</v>
      </c>
      <c r="H55" s="87" t="s">
        <v>70</v>
      </c>
      <c r="I55" s="117">
        <v>5</v>
      </c>
      <c r="J55" s="85">
        <v>2</v>
      </c>
      <c r="K55" s="85">
        <v>2</v>
      </c>
      <c r="L55" s="85">
        <v>2</v>
      </c>
      <c r="M55" s="85">
        <v>1</v>
      </c>
      <c r="N55" s="85">
        <v>2</v>
      </c>
      <c r="O55" s="85">
        <v>7</v>
      </c>
      <c r="P55" s="85">
        <v>1</v>
      </c>
      <c r="Q55" s="85">
        <v>8</v>
      </c>
      <c r="R55" s="85">
        <v>3</v>
      </c>
      <c r="S55" s="85">
        <v>0</v>
      </c>
      <c r="T55" s="85">
        <v>0</v>
      </c>
      <c r="U55" s="85">
        <v>1</v>
      </c>
      <c r="V55" s="85">
        <v>11</v>
      </c>
      <c r="W55" s="85">
        <v>5</v>
      </c>
      <c r="X55" s="85">
        <v>0</v>
      </c>
      <c r="Y55" s="85">
        <v>0</v>
      </c>
      <c r="Z55" s="85">
        <v>0</v>
      </c>
      <c r="AA55" s="85">
        <v>0</v>
      </c>
      <c r="AB55" s="90"/>
      <c r="AC55" s="23">
        <f>SUM(C55:AA55)</f>
        <v>50</v>
      </c>
      <c r="AD55" s="166"/>
      <c r="AE55" s="166"/>
      <c r="AF55" s="41"/>
      <c r="AG55" s="41"/>
    </row>
    <row r="56" spans="1:33" ht="15.6" customHeight="1" x14ac:dyDescent="0.2">
      <c r="A56" s="179" t="s">
        <v>28</v>
      </c>
      <c r="B56" s="20" t="s">
        <v>8</v>
      </c>
      <c r="C56" s="115" t="s">
        <v>70</v>
      </c>
      <c r="D56" s="97" t="s">
        <v>70</v>
      </c>
      <c r="E56" s="97" t="s">
        <v>70</v>
      </c>
      <c r="F56" s="97" t="s">
        <v>70</v>
      </c>
      <c r="G56" s="120" t="s">
        <v>70</v>
      </c>
      <c r="H56" s="95" t="s">
        <v>70</v>
      </c>
      <c r="I56" s="94">
        <f>I55</f>
        <v>5</v>
      </c>
      <c r="J56" s="93">
        <f t="shared" ref="J56" si="27">I56-J54+J55</f>
        <v>7</v>
      </c>
      <c r="K56" s="93">
        <f t="shared" ref="K56:N56" si="28">J56-K54+K55</f>
        <v>9</v>
      </c>
      <c r="L56" s="93">
        <f t="shared" si="28"/>
        <v>11</v>
      </c>
      <c r="M56" s="93">
        <f t="shared" si="28"/>
        <v>12</v>
      </c>
      <c r="N56" s="93">
        <f t="shared" si="28"/>
        <v>13</v>
      </c>
      <c r="O56" s="93">
        <f>N56-O54+O55</f>
        <v>20</v>
      </c>
      <c r="P56" s="122">
        <f t="shared" ref="P56:AA56" si="29">O56-P54+P55</f>
        <v>18</v>
      </c>
      <c r="Q56" s="91">
        <f t="shared" si="29"/>
        <v>25</v>
      </c>
      <c r="R56" s="91">
        <f t="shared" si="29"/>
        <v>28</v>
      </c>
      <c r="S56" s="91">
        <f t="shared" si="29"/>
        <v>26</v>
      </c>
      <c r="T56" s="91">
        <f t="shared" si="29"/>
        <v>26</v>
      </c>
      <c r="U56" s="91">
        <f t="shared" si="29"/>
        <v>25</v>
      </c>
      <c r="V56" s="91">
        <f t="shared" si="29"/>
        <v>25</v>
      </c>
      <c r="W56" s="91">
        <f t="shared" si="29"/>
        <v>29</v>
      </c>
      <c r="X56" s="91">
        <f t="shared" si="29"/>
        <v>28</v>
      </c>
      <c r="Y56" s="91">
        <f t="shared" si="29"/>
        <v>21</v>
      </c>
      <c r="Z56" s="91">
        <f t="shared" si="29"/>
        <v>13</v>
      </c>
      <c r="AA56" s="91">
        <f t="shared" si="29"/>
        <v>10</v>
      </c>
      <c r="AB56" s="123">
        <f>AA56-AB54</f>
        <v>0</v>
      </c>
      <c r="AC56" s="24"/>
      <c r="AD56" s="167">
        <f>MAX(C56:AB56)</f>
        <v>29</v>
      </c>
      <c r="AE56" s="167">
        <f>SUM(C55:H55)</f>
        <v>0</v>
      </c>
      <c r="AF56" s="41"/>
      <c r="AG56" s="41"/>
    </row>
    <row r="57" spans="1:33" ht="15.6" customHeight="1" x14ac:dyDescent="0.2">
      <c r="A57" s="180"/>
      <c r="B57" s="20" t="s">
        <v>9</v>
      </c>
      <c r="C57" s="138"/>
      <c r="D57" s="137"/>
      <c r="E57" s="137"/>
      <c r="F57" s="137"/>
      <c r="G57" s="137"/>
      <c r="H57" s="124" t="s">
        <v>70</v>
      </c>
      <c r="I57" s="137"/>
      <c r="J57" s="137"/>
      <c r="K57" s="137"/>
      <c r="L57" s="137"/>
      <c r="M57" s="125">
        <v>18.05</v>
      </c>
      <c r="N57" s="137"/>
      <c r="O57" s="137"/>
      <c r="P57" s="127">
        <v>18.100000000000001</v>
      </c>
      <c r="Q57" s="137"/>
      <c r="R57" s="137"/>
      <c r="S57" s="137"/>
      <c r="T57" s="137"/>
      <c r="U57" s="137"/>
      <c r="V57" s="128">
        <v>18.23</v>
      </c>
      <c r="W57" s="137"/>
      <c r="X57" s="137"/>
      <c r="Y57" s="137"/>
      <c r="Z57" s="137"/>
      <c r="AA57" s="137"/>
      <c r="AB57" s="139">
        <v>18.36</v>
      </c>
      <c r="AC57" s="25">
        <v>36</v>
      </c>
      <c r="AD57" s="166"/>
      <c r="AE57" s="166"/>
      <c r="AF57" s="41"/>
      <c r="AG57" s="41"/>
    </row>
    <row r="58" spans="1:33" ht="15.6" customHeight="1" x14ac:dyDescent="0.2">
      <c r="A58" s="181"/>
      <c r="B58" s="21" t="s">
        <v>10</v>
      </c>
      <c r="C58" s="140" t="s">
        <v>70</v>
      </c>
      <c r="D58" s="141"/>
      <c r="E58" s="141"/>
      <c r="F58" s="141"/>
      <c r="G58" s="141"/>
      <c r="H58" s="102" t="s">
        <v>70</v>
      </c>
      <c r="I58" s="142">
        <v>18</v>
      </c>
      <c r="J58" s="141"/>
      <c r="K58" s="141"/>
      <c r="L58" s="141"/>
      <c r="M58" s="129">
        <f>M57</f>
        <v>18.05</v>
      </c>
      <c r="N58" s="137"/>
      <c r="O58" s="141"/>
      <c r="P58" s="131">
        <v>18.11</v>
      </c>
      <c r="Q58" s="141"/>
      <c r="R58" s="141"/>
      <c r="S58" s="141"/>
      <c r="T58" s="141"/>
      <c r="U58" s="141"/>
      <c r="V58" s="101">
        <f>V57</f>
        <v>18.23</v>
      </c>
      <c r="W58" s="141"/>
      <c r="X58" s="141"/>
      <c r="Y58" s="141"/>
      <c r="Z58" s="141"/>
      <c r="AA58" s="141"/>
      <c r="AB58" s="143"/>
      <c r="AC58" s="24"/>
      <c r="AD58" s="168"/>
      <c r="AE58" s="168"/>
      <c r="AF58" s="41"/>
      <c r="AG58" s="41"/>
    </row>
    <row r="59" spans="1:33" ht="15.6" customHeight="1" thickBot="1" x14ac:dyDescent="0.25">
      <c r="A59" s="43">
        <v>526</v>
      </c>
      <c r="B59" s="43" t="s">
        <v>11</v>
      </c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5"/>
      <c r="AC59" s="44"/>
      <c r="AD59" s="169"/>
      <c r="AE59" s="169"/>
      <c r="AF59" s="41"/>
      <c r="AG59" s="41"/>
    </row>
    <row r="60" spans="1:33" ht="15.6" customHeight="1" x14ac:dyDescent="0.2">
      <c r="A60" s="47"/>
      <c r="B60" s="18" t="s">
        <v>5</v>
      </c>
      <c r="C60" s="73"/>
      <c r="D60" s="80">
        <v>0</v>
      </c>
      <c r="E60" s="80">
        <v>0</v>
      </c>
      <c r="F60" s="80">
        <v>0</v>
      </c>
      <c r="G60" s="110">
        <v>0</v>
      </c>
      <c r="H60" s="78">
        <v>0</v>
      </c>
      <c r="I60" s="137"/>
      <c r="J60" s="76">
        <v>0</v>
      </c>
      <c r="K60" s="76">
        <v>0</v>
      </c>
      <c r="L60" s="76">
        <v>0</v>
      </c>
      <c r="M60" s="76">
        <v>0</v>
      </c>
      <c r="N60" s="76">
        <v>0</v>
      </c>
      <c r="O60" s="76">
        <v>0</v>
      </c>
      <c r="P60" s="76">
        <v>0</v>
      </c>
      <c r="Q60" s="76">
        <v>1</v>
      </c>
      <c r="R60" s="76">
        <v>1</v>
      </c>
      <c r="S60" s="76">
        <v>0</v>
      </c>
      <c r="T60" s="76">
        <v>0</v>
      </c>
      <c r="U60" s="76">
        <v>4</v>
      </c>
      <c r="V60" s="76">
        <v>4</v>
      </c>
      <c r="W60" s="76">
        <v>1</v>
      </c>
      <c r="X60" s="76">
        <v>5</v>
      </c>
      <c r="Y60" s="76">
        <v>1</v>
      </c>
      <c r="Z60" s="76">
        <v>3</v>
      </c>
      <c r="AA60" s="76">
        <v>0</v>
      </c>
      <c r="AB60" s="114">
        <v>1</v>
      </c>
      <c r="AC60" s="22" t="s">
        <v>6</v>
      </c>
      <c r="AD60" s="165"/>
      <c r="AE60" s="165"/>
      <c r="AF60" s="41"/>
      <c r="AG60" s="41"/>
    </row>
    <row r="61" spans="1:33" ht="15.6" customHeight="1" x14ac:dyDescent="0.2">
      <c r="A61" s="19">
        <v>20.11</v>
      </c>
      <c r="B61" s="20" t="s">
        <v>7</v>
      </c>
      <c r="C61" s="115">
        <v>0</v>
      </c>
      <c r="D61" s="89">
        <v>1</v>
      </c>
      <c r="E61" s="89">
        <v>0</v>
      </c>
      <c r="F61" s="89">
        <v>0</v>
      </c>
      <c r="G61" s="116">
        <v>2</v>
      </c>
      <c r="H61" s="87">
        <v>0</v>
      </c>
      <c r="I61" s="117" t="s">
        <v>70</v>
      </c>
      <c r="J61" s="85">
        <v>0</v>
      </c>
      <c r="K61" s="85">
        <v>1</v>
      </c>
      <c r="L61" s="85">
        <v>0</v>
      </c>
      <c r="M61" s="85">
        <v>3</v>
      </c>
      <c r="N61" s="85">
        <v>2</v>
      </c>
      <c r="O61" s="85">
        <v>0</v>
      </c>
      <c r="P61" s="85">
        <v>2</v>
      </c>
      <c r="Q61" s="85">
        <v>1</v>
      </c>
      <c r="R61" s="85">
        <v>4</v>
      </c>
      <c r="S61" s="85">
        <v>1</v>
      </c>
      <c r="T61" s="85">
        <v>0</v>
      </c>
      <c r="U61" s="85">
        <v>0</v>
      </c>
      <c r="V61" s="85">
        <v>4</v>
      </c>
      <c r="W61" s="85">
        <v>0</v>
      </c>
      <c r="X61" s="85">
        <v>0</v>
      </c>
      <c r="Y61" s="85">
        <v>0</v>
      </c>
      <c r="Z61" s="85">
        <v>0</v>
      </c>
      <c r="AA61" s="85">
        <v>0</v>
      </c>
      <c r="AB61" s="90"/>
      <c r="AC61" s="23">
        <f>SUM(C61:AA61)</f>
        <v>21</v>
      </c>
      <c r="AD61" s="166"/>
      <c r="AE61" s="166"/>
      <c r="AF61" s="41"/>
      <c r="AG61" s="41"/>
    </row>
    <row r="62" spans="1:33" ht="15.6" customHeight="1" x14ac:dyDescent="0.2">
      <c r="A62" s="179" t="s">
        <v>71</v>
      </c>
      <c r="B62" s="20" t="s">
        <v>8</v>
      </c>
      <c r="C62" s="115">
        <f>C61</f>
        <v>0</v>
      </c>
      <c r="D62" s="97">
        <f t="shared" ref="D62" si="30">C62-D60+D61</f>
        <v>1</v>
      </c>
      <c r="E62" s="97">
        <f>D62-E60+E61</f>
        <v>1</v>
      </c>
      <c r="F62" s="97">
        <f>E62-F60+F61</f>
        <v>1</v>
      </c>
      <c r="G62" s="120">
        <f t="shared" ref="G62:H62" si="31">F62-G60+G61</f>
        <v>3</v>
      </c>
      <c r="H62" s="95">
        <f t="shared" si="31"/>
        <v>3</v>
      </c>
      <c r="I62" s="94" t="s">
        <v>70</v>
      </c>
      <c r="J62" s="93">
        <f>H62-J60+J61</f>
        <v>3</v>
      </c>
      <c r="K62" s="93">
        <f t="shared" ref="K62:N62" si="32">J62-K60+K61</f>
        <v>4</v>
      </c>
      <c r="L62" s="93">
        <f t="shared" si="32"/>
        <v>4</v>
      </c>
      <c r="M62" s="93">
        <f t="shared" si="32"/>
        <v>7</v>
      </c>
      <c r="N62" s="93">
        <f t="shared" si="32"/>
        <v>9</v>
      </c>
      <c r="O62" s="93">
        <f>N62-O60+O61</f>
        <v>9</v>
      </c>
      <c r="P62" s="122">
        <f t="shared" ref="P62:AA62" si="33">O62-P60+P61</f>
        <v>11</v>
      </c>
      <c r="Q62" s="91">
        <f t="shared" si="33"/>
        <v>11</v>
      </c>
      <c r="R62" s="91">
        <f t="shared" si="33"/>
        <v>14</v>
      </c>
      <c r="S62" s="91">
        <f t="shared" si="33"/>
        <v>15</v>
      </c>
      <c r="T62" s="91">
        <f t="shared" si="33"/>
        <v>15</v>
      </c>
      <c r="U62" s="91">
        <f t="shared" si="33"/>
        <v>11</v>
      </c>
      <c r="V62" s="91">
        <f t="shared" si="33"/>
        <v>11</v>
      </c>
      <c r="W62" s="91">
        <f t="shared" si="33"/>
        <v>10</v>
      </c>
      <c r="X62" s="91">
        <f t="shared" si="33"/>
        <v>5</v>
      </c>
      <c r="Y62" s="91">
        <f t="shared" si="33"/>
        <v>4</v>
      </c>
      <c r="Z62" s="91">
        <f t="shared" si="33"/>
        <v>1</v>
      </c>
      <c r="AA62" s="91">
        <f t="shared" si="33"/>
        <v>1</v>
      </c>
      <c r="AB62" s="123">
        <f>AA62-AB60</f>
        <v>0</v>
      </c>
      <c r="AC62" s="24"/>
      <c r="AD62" s="167">
        <f>MAX(C62:AB62)</f>
        <v>15</v>
      </c>
      <c r="AE62" s="167">
        <f>SUM(C61:H61)</f>
        <v>3</v>
      </c>
      <c r="AF62" s="41"/>
      <c r="AG62" s="41"/>
    </row>
    <row r="63" spans="1:33" ht="15.6" customHeight="1" x14ac:dyDescent="0.2">
      <c r="A63" s="180"/>
      <c r="B63" s="20" t="s">
        <v>9</v>
      </c>
      <c r="C63" s="138"/>
      <c r="D63" s="137"/>
      <c r="E63" s="137"/>
      <c r="F63" s="137"/>
      <c r="G63" s="137"/>
      <c r="H63" s="124">
        <v>20.18</v>
      </c>
      <c r="I63" s="137"/>
      <c r="J63" s="137"/>
      <c r="K63" s="137"/>
      <c r="L63" s="137"/>
      <c r="M63" s="125">
        <v>20.239999999999998</v>
      </c>
      <c r="N63" s="137"/>
      <c r="O63" s="137"/>
      <c r="P63" s="127">
        <v>20.3</v>
      </c>
      <c r="Q63" s="137"/>
      <c r="R63" s="137"/>
      <c r="S63" s="137"/>
      <c r="T63" s="137"/>
      <c r="U63" s="137"/>
      <c r="V63" s="128">
        <v>20.41</v>
      </c>
      <c r="W63" s="137"/>
      <c r="X63" s="137"/>
      <c r="Y63" s="137"/>
      <c r="Z63" s="137"/>
      <c r="AA63" s="137"/>
      <c r="AB63" s="139">
        <v>20.52</v>
      </c>
      <c r="AC63" s="25">
        <v>41</v>
      </c>
      <c r="AD63" s="166"/>
      <c r="AE63" s="166"/>
      <c r="AF63" s="41"/>
      <c r="AG63" s="41"/>
    </row>
    <row r="64" spans="1:33" ht="15.6" customHeight="1" x14ac:dyDescent="0.2">
      <c r="A64" s="181"/>
      <c r="B64" s="21" t="s">
        <v>10</v>
      </c>
      <c r="C64" s="140">
        <v>20.11</v>
      </c>
      <c r="D64" s="141"/>
      <c r="E64" s="141"/>
      <c r="F64" s="141"/>
      <c r="G64" s="141"/>
      <c r="H64" s="102">
        <f>H63</f>
        <v>20.18</v>
      </c>
      <c r="I64" s="142" t="s">
        <v>70</v>
      </c>
      <c r="J64" s="141"/>
      <c r="K64" s="141"/>
      <c r="L64" s="141"/>
      <c r="M64" s="129">
        <f>M63</f>
        <v>20.239999999999998</v>
      </c>
      <c r="N64" s="137"/>
      <c r="O64" s="141"/>
      <c r="P64" s="131">
        <f>P63</f>
        <v>20.3</v>
      </c>
      <c r="Q64" s="141"/>
      <c r="R64" s="141"/>
      <c r="S64" s="141"/>
      <c r="T64" s="141"/>
      <c r="U64" s="141"/>
      <c r="V64" s="101">
        <f>V63</f>
        <v>20.41</v>
      </c>
      <c r="W64" s="141"/>
      <c r="X64" s="141"/>
      <c r="Y64" s="141"/>
      <c r="Z64" s="141"/>
      <c r="AA64" s="141"/>
      <c r="AB64" s="143"/>
      <c r="AC64" s="24"/>
      <c r="AD64" s="168"/>
      <c r="AE64" s="168"/>
      <c r="AF64" s="41"/>
      <c r="AG64" s="41"/>
    </row>
    <row r="65" spans="1:33" ht="15.6" customHeight="1" thickBot="1" x14ac:dyDescent="0.25">
      <c r="A65" s="43">
        <v>520</v>
      </c>
      <c r="B65" s="43" t="s">
        <v>11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5"/>
      <c r="AC65" s="44"/>
      <c r="AD65" s="169"/>
      <c r="AE65" s="169"/>
      <c r="AF65" s="41"/>
      <c r="AG65" s="41"/>
    </row>
    <row r="66" spans="1:33" ht="15.6" customHeight="1" x14ac:dyDescent="0.2">
      <c r="A66" s="47"/>
      <c r="B66" s="18" t="s">
        <v>5</v>
      </c>
      <c r="C66" s="73"/>
      <c r="D66" s="80" t="s">
        <v>70</v>
      </c>
      <c r="E66" s="80" t="s">
        <v>70</v>
      </c>
      <c r="F66" s="80" t="s">
        <v>70</v>
      </c>
      <c r="G66" s="110" t="s">
        <v>70</v>
      </c>
      <c r="H66" s="78" t="s">
        <v>70</v>
      </c>
      <c r="I66" s="137"/>
      <c r="J66" s="76">
        <v>1</v>
      </c>
      <c r="K66" s="76">
        <v>0</v>
      </c>
      <c r="L66" s="76">
        <v>0</v>
      </c>
      <c r="M66" s="76">
        <v>0</v>
      </c>
      <c r="N66" s="76">
        <v>1</v>
      </c>
      <c r="O66" s="76">
        <v>0</v>
      </c>
      <c r="P66" s="76">
        <v>2</v>
      </c>
      <c r="Q66" s="76">
        <v>1</v>
      </c>
      <c r="R66" s="76">
        <v>2</v>
      </c>
      <c r="S66" s="76">
        <v>0</v>
      </c>
      <c r="T66" s="76">
        <v>0</v>
      </c>
      <c r="U66" s="76">
        <v>0</v>
      </c>
      <c r="V66" s="76">
        <v>9</v>
      </c>
      <c r="W66" s="76">
        <v>0</v>
      </c>
      <c r="X66" s="76">
        <v>5</v>
      </c>
      <c r="Y66" s="76">
        <v>1</v>
      </c>
      <c r="Z66" s="76">
        <v>7</v>
      </c>
      <c r="AA66" s="76">
        <v>3</v>
      </c>
      <c r="AB66" s="114">
        <v>1</v>
      </c>
      <c r="AC66" s="22" t="s">
        <v>6</v>
      </c>
      <c r="AD66" s="165"/>
      <c r="AE66" s="165"/>
      <c r="AF66" s="41"/>
      <c r="AG66" s="41"/>
    </row>
    <row r="67" spans="1:33" ht="15.6" customHeight="1" x14ac:dyDescent="0.2">
      <c r="A67" s="19">
        <v>21.02</v>
      </c>
      <c r="B67" s="20" t="s">
        <v>7</v>
      </c>
      <c r="C67" s="115" t="s">
        <v>70</v>
      </c>
      <c r="D67" s="89" t="s">
        <v>70</v>
      </c>
      <c r="E67" s="89" t="s">
        <v>70</v>
      </c>
      <c r="F67" s="89" t="s">
        <v>70</v>
      </c>
      <c r="G67" s="116" t="s">
        <v>70</v>
      </c>
      <c r="H67" s="87" t="s">
        <v>70</v>
      </c>
      <c r="I67" s="117">
        <v>6</v>
      </c>
      <c r="J67" s="85">
        <v>0</v>
      </c>
      <c r="K67" s="85">
        <v>1</v>
      </c>
      <c r="L67" s="85">
        <v>3</v>
      </c>
      <c r="M67" s="85">
        <v>2</v>
      </c>
      <c r="N67" s="85">
        <v>6</v>
      </c>
      <c r="O67" s="85">
        <v>1</v>
      </c>
      <c r="P67" s="85">
        <v>0</v>
      </c>
      <c r="Q67" s="85">
        <v>0</v>
      </c>
      <c r="R67" s="85">
        <v>3</v>
      </c>
      <c r="S67" s="85">
        <v>1</v>
      </c>
      <c r="T67" s="85">
        <v>1</v>
      </c>
      <c r="U67" s="85">
        <v>6</v>
      </c>
      <c r="V67" s="85">
        <v>3</v>
      </c>
      <c r="W67" s="85">
        <v>0</v>
      </c>
      <c r="X67" s="85">
        <v>0</v>
      </c>
      <c r="Y67" s="85">
        <v>0</v>
      </c>
      <c r="Z67" s="85">
        <v>0</v>
      </c>
      <c r="AA67" s="85">
        <v>0</v>
      </c>
      <c r="AB67" s="90"/>
      <c r="AC67" s="23">
        <f>SUM(C67:AA67)</f>
        <v>33</v>
      </c>
      <c r="AD67" s="166"/>
      <c r="AE67" s="166"/>
      <c r="AF67" s="41"/>
      <c r="AG67" s="41"/>
    </row>
    <row r="68" spans="1:33" ht="15.6" customHeight="1" x14ac:dyDescent="0.2">
      <c r="A68" s="179" t="s">
        <v>28</v>
      </c>
      <c r="B68" s="20" t="s">
        <v>8</v>
      </c>
      <c r="C68" s="115" t="s">
        <v>70</v>
      </c>
      <c r="D68" s="97" t="s">
        <v>70</v>
      </c>
      <c r="E68" s="97" t="s">
        <v>70</v>
      </c>
      <c r="F68" s="97" t="s">
        <v>70</v>
      </c>
      <c r="G68" s="120" t="s">
        <v>70</v>
      </c>
      <c r="H68" s="95" t="s">
        <v>70</v>
      </c>
      <c r="I68" s="94">
        <f>I67</f>
        <v>6</v>
      </c>
      <c r="J68" s="93">
        <f t="shared" ref="J68" si="34">I68-J66+J67</f>
        <v>5</v>
      </c>
      <c r="K68" s="93">
        <f t="shared" ref="K68:N68" si="35">J68-K66+K67</f>
        <v>6</v>
      </c>
      <c r="L68" s="93">
        <f t="shared" si="35"/>
        <v>9</v>
      </c>
      <c r="M68" s="93">
        <f t="shared" si="35"/>
        <v>11</v>
      </c>
      <c r="N68" s="93">
        <f t="shared" si="35"/>
        <v>16</v>
      </c>
      <c r="O68" s="93">
        <f>N68-O66+O67</f>
        <v>17</v>
      </c>
      <c r="P68" s="122">
        <f t="shared" ref="P68:AA68" si="36">O68-P66+P67</f>
        <v>15</v>
      </c>
      <c r="Q68" s="91">
        <f t="shared" si="36"/>
        <v>14</v>
      </c>
      <c r="R68" s="91">
        <f t="shared" si="36"/>
        <v>15</v>
      </c>
      <c r="S68" s="91">
        <f t="shared" si="36"/>
        <v>16</v>
      </c>
      <c r="T68" s="91">
        <f t="shared" si="36"/>
        <v>17</v>
      </c>
      <c r="U68" s="91">
        <f t="shared" si="36"/>
        <v>23</v>
      </c>
      <c r="V68" s="91">
        <f t="shared" si="36"/>
        <v>17</v>
      </c>
      <c r="W68" s="91">
        <f t="shared" si="36"/>
        <v>17</v>
      </c>
      <c r="X68" s="91">
        <f t="shared" si="36"/>
        <v>12</v>
      </c>
      <c r="Y68" s="91">
        <f t="shared" si="36"/>
        <v>11</v>
      </c>
      <c r="Z68" s="91">
        <f t="shared" si="36"/>
        <v>4</v>
      </c>
      <c r="AA68" s="91">
        <f t="shared" si="36"/>
        <v>1</v>
      </c>
      <c r="AB68" s="123">
        <f>AA68-AB66</f>
        <v>0</v>
      </c>
      <c r="AC68" s="24"/>
      <c r="AD68" s="167">
        <f>MAX(C68:AB68)</f>
        <v>23</v>
      </c>
      <c r="AE68" s="167">
        <f>SUM(C67:H67)</f>
        <v>0</v>
      </c>
      <c r="AF68" s="41"/>
      <c r="AG68" s="41"/>
    </row>
    <row r="69" spans="1:33" ht="15.6" customHeight="1" x14ac:dyDescent="0.2">
      <c r="A69" s="180"/>
      <c r="B69" s="20" t="s">
        <v>9</v>
      </c>
      <c r="C69" s="138"/>
      <c r="D69" s="137"/>
      <c r="E69" s="137"/>
      <c r="F69" s="137"/>
      <c r="G69" s="137"/>
      <c r="H69" s="124" t="s">
        <v>70</v>
      </c>
      <c r="I69" s="137"/>
      <c r="J69" s="137"/>
      <c r="K69" s="137"/>
      <c r="L69" s="137"/>
      <c r="M69" s="125">
        <v>21.08</v>
      </c>
      <c r="N69" s="137"/>
      <c r="O69" s="137"/>
      <c r="P69" s="127">
        <v>21.11</v>
      </c>
      <c r="Q69" s="137"/>
      <c r="R69" s="137"/>
      <c r="S69" s="137"/>
      <c r="T69" s="137"/>
      <c r="U69" s="137"/>
      <c r="V69" s="128">
        <v>21.25</v>
      </c>
      <c r="W69" s="137"/>
      <c r="X69" s="137"/>
      <c r="Y69" s="137"/>
      <c r="Z69" s="137"/>
      <c r="AA69" s="137"/>
      <c r="AB69" s="139">
        <v>21.36</v>
      </c>
      <c r="AC69" s="25">
        <v>34</v>
      </c>
      <c r="AD69" s="166"/>
      <c r="AE69" s="166"/>
      <c r="AF69" s="41"/>
      <c r="AG69" s="41"/>
    </row>
    <row r="70" spans="1:33" ht="15.6" customHeight="1" x14ac:dyDescent="0.2">
      <c r="A70" s="181"/>
      <c r="B70" s="21" t="s">
        <v>10</v>
      </c>
      <c r="C70" s="140" t="s">
        <v>70</v>
      </c>
      <c r="D70" s="141"/>
      <c r="E70" s="141"/>
      <c r="F70" s="141"/>
      <c r="G70" s="141"/>
      <c r="H70" s="102" t="s">
        <v>70</v>
      </c>
      <c r="I70" s="142">
        <v>21.02</v>
      </c>
      <c r="J70" s="141"/>
      <c r="K70" s="141"/>
      <c r="L70" s="141"/>
      <c r="M70" s="129">
        <f>M69</f>
        <v>21.08</v>
      </c>
      <c r="N70" s="137"/>
      <c r="O70" s="141"/>
      <c r="P70" s="131">
        <f>P69</f>
        <v>21.11</v>
      </c>
      <c r="Q70" s="141"/>
      <c r="R70" s="141"/>
      <c r="S70" s="141"/>
      <c r="T70" s="141"/>
      <c r="U70" s="141"/>
      <c r="V70" s="101">
        <f>V69</f>
        <v>21.25</v>
      </c>
      <c r="W70" s="141"/>
      <c r="X70" s="141"/>
      <c r="Y70" s="141"/>
      <c r="Z70" s="141"/>
      <c r="AA70" s="141"/>
      <c r="AB70" s="143"/>
      <c r="AC70" s="24"/>
      <c r="AD70" s="168"/>
      <c r="AE70" s="168"/>
      <c r="AF70" s="41"/>
      <c r="AG70" s="41"/>
    </row>
    <row r="71" spans="1:33" ht="15.6" customHeight="1" thickBot="1" x14ac:dyDescent="0.25">
      <c r="A71" s="43">
        <v>526</v>
      </c>
      <c r="B71" s="43" t="s">
        <v>11</v>
      </c>
      <c r="C71" s="10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5"/>
      <c r="AC71" s="44"/>
      <c r="AD71" s="169"/>
      <c r="AE71" s="169"/>
      <c r="AF71" s="41"/>
      <c r="AG71" s="41"/>
    </row>
    <row r="72" spans="1:33" ht="15.6" customHeight="1" x14ac:dyDescent="0.2">
      <c r="A72" s="47"/>
      <c r="B72" s="18" t="s">
        <v>5</v>
      </c>
      <c r="C72" s="73"/>
      <c r="D72" s="80" t="s">
        <v>70</v>
      </c>
      <c r="E72" s="80" t="s">
        <v>70</v>
      </c>
      <c r="F72" s="80" t="s">
        <v>70</v>
      </c>
      <c r="G72" s="110" t="s">
        <v>70</v>
      </c>
      <c r="H72" s="78" t="s">
        <v>70</v>
      </c>
      <c r="I72" s="137"/>
      <c r="J72" s="76">
        <v>0</v>
      </c>
      <c r="K72" s="76">
        <v>0</v>
      </c>
      <c r="L72" s="76">
        <v>1</v>
      </c>
      <c r="M72" s="76">
        <v>0</v>
      </c>
      <c r="N72" s="76">
        <v>1</v>
      </c>
      <c r="O72" s="76">
        <v>0</v>
      </c>
      <c r="P72" s="76">
        <v>0</v>
      </c>
      <c r="Q72" s="76">
        <v>0</v>
      </c>
      <c r="R72" s="76">
        <v>1</v>
      </c>
      <c r="S72" s="76">
        <v>2</v>
      </c>
      <c r="T72" s="76">
        <v>1</v>
      </c>
      <c r="U72" s="76">
        <v>4</v>
      </c>
      <c r="V72" s="76">
        <v>3</v>
      </c>
      <c r="W72" s="76">
        <v>0</v>
      </c>
      <c r="X72" s="76">
        <v>2</v>
      </c>
      <c r="Y72" s="76">
        <v>4</v>
      </c>
      <c r="Z72" s="76">
        <v>0</v>
      </c>
      <c r="AA72" s="76">
        <v>0</v>
      </c>
      <c r="AB72" s="114">
        <v>1</v>
      </c>
      <c r="AC72" s="22" t="s">
        <v>6</v>
      </c>
      <c r="AD72" s="165"/>
      <c r="AE72" s="165"/>
      <c r="AF72" s="41"/>
      <c r="AG72" s="41"/>
    </row>
    <row r="73" spans="1:33" ht="15.6" customHeight="1" x14ac:dyDescent="0.2">
      <c r="A73" s="19">
        <v>21.39</v>
      </c>
      <c r="B73" s="20" t="s">
        <v>7</v>
      </c>
      <c r="C73" s="115" t="s">
        <v>70</v>
      </c>
      <c r="D73" s="89" t="s">
        <v>70</v>
      </c>
      <c r="E73" s="89" t="s">
        <v>70</v>
      </c>
      <c r="F73" s="89" t="s">
        <v>70</v>
      </c>
      <c r="G73" s="116" t="s">
        <v>70</v>
      </c>
      <c r="H73" s="87" t="s">
        <v>70</v>
      </c>
      <c r="I73" s="117">
        <v>6</v>
      </c>
      <c r="J73" s="85">
        <v>0</v>
      </c>
      <c r="K73" s="85">
        <v>3</v>
      </c>
      <c r="L73" s="85">
        <v>2</v>
      </c>
      <c r="M73" s="85">
        <v>1</v>
      </c>
      <c r="N73" s="85">
        <v>0</v>
      </c>
      <c r="O73" s="85">
        <v>1</v>
      </c>
      <c r="P73" s="85">
        <v>1</v>
      </c>
      <c r="Q73" s="85">
        <v>2</v>
      </c>
      <c r="R73" s="85">
        <v>1</v>
      </c>
      <c r="S73" s="85">
        <v>0</v>
      </c>
      <c r="T73" s="85">
        <v>0</v>
      </c>
      <c r="U73" s="85">
        <v>0</v>
      </c>
      <c r="V73" s="85">
        <v>3</v>
      </c>
      <c r="W73" s="85">
        <v>0</v>
      </c>
      <c r="X73" s="85">
        <v>0</v>
      </c>
      <c r="Y73" s="85">
        <v>0</v>
      </c>
      <c r="Z73" s="85">
        <v>0</v>
      </c>
      <c r="AA73" s="85">
        <v>0</v>
      </c>
      <c r="AB73" s="90"/>
      <c r="AC73" s="23">
        <f>SUM(C73:AA73)</f>
        <v>20</v>
      </c>
      <c r="AD73" s="166"/>
      <c r="AE73" s="166"/>
      <c r="AF73" s="41"/>
      <c r="AG73" s="41"/>
    </row>
    <row r="74" spans="1:33" ht="15.6" customHeight="1" x14ac:dyDescent="0.2">
      <c r="A74" s="179" t="s">
        <v>28</v>
      </c>
      <c r="B74" s="20" t="s">
        <v>8</v>
      </c>
      <c r="C74" s="115" t="s">
        <v>70</v>
      </c>
      <c r="D74" s="97" t="s">
        <v>70</v>
      </c>
      <c r="E74" s="97" t="s">
        <v>70</v>
      </c>
      <c r="F74" s="97" t="s">
        <v>70</v>
      </c>
      <c r="G74" s="120" t="s">
        <v>70</v>
      </c>
      <c r="H74" s="95" t="s">
        <v>70</v>
      </c>
      <c r="I74" s="94">
        <f>I73</f>
        <v>6</v>
      </c>
      <c r="J74" s="93">
        <f t="shared" ref="J74" si="37">I74-J72+J73</f>
        <v>6</v>
      </c>
      <c r="K74" s="93">
        <f t="shared" ref="K74:N74" si="38">J74-K72+K73</f>
        <v>9</v>
      </c>
      <c r="L74" s="93">
        <f t="shared" si="38"/>
        <v>10</v>
      </c>
      <c r="M74" s="93">
        <f t="shared" si="38"/>
        <v>11</v>
      </c>
      <c r="N74" s="93">
        <f t="shared" si="38"/>
        <v>10</v>
      </c>
      <c r="O74" s="93">
        <f>N74-O72+O73</f>
        <v>11</v>
      </c>
      <c r="P74" s="122">
        <f t="shared" ref="P74:AA74" si="39">O74-P72+P73</f>
        <v>12</v>
      </c>
      <c r="Q74" s="91">
        <f t="shared" si="39"/>
        <v>14</v>
      </c>
      <c r="R74" s="91">
        <f t="shared" si="39"/>
        <v>14</v>
      </c>
      <c r="S74" s="91">
        <f t="shared" si="39"/>
        <v>12</v>
      </c>
      <c r="T74" s="91">
        <f t="shared" si="39"/>
        <v>11</v>
      </c>
      <c r="U74" s="91">
        <f t="shared" si="39"/>
        <v>7</v>
      </c>
      <c r="V74" s="91">
        <f t="shared" si="39"/>
        <v>7</v>
      </c>
      <c r="W74" s="91">
        <f t="shared" si="39"/>
        <v>7</v>
      </c>
      <c r="X74" s="91">
        <f t="shared" si="39"/>
        <v>5</v>
      </c>
      <c r="Y74" s="91">
        <f t="shared" si="39"/>
        <v>1</v>
      </c>
      <c r="Z74" s="91">
        <f t="shared" si="39"/>
        <v>1</v>
      </c>
      <c r="AA74" s="91">
        <f t="shared" si="39"/>
        <v>1</v>
      </c>
      <c r="AB74" s="123">
        <f>AA74-AB72</f>
        <v>0</v>
      </c>
      <c r="AC74" s="24"/>
      <c r="AD74" s="167">
        <f>MAX(C74:AB74)</f>
        <v>14</v>
      </c>
      <c r="AE74" s="167">
        <f>SUM(C73:H73)</f>
        <v>0</v>
      </c>
      <c r="AF74" s="41"/>
      <c r="AG74" s="41"/>
    </row>
    <row r="75" spans="1:33" ht="15.6" customHeight="1" x14ac:dyDescent="0.2">
      <c r="A75" s="180"/>
      <c r="B75" s="20" t="s">
        <v>9</v>
      </c>
      <c r="C75" s="138"/>
      <c r="D75" s="137"/>
      <c r="E75" s="137"/>
      <c r="F75" s="137"/>
      <c r="G75" s="137"/>
      <c r="H75" s="124" t="s">
        <v>70</v>
      </c>
      <c r="I75" s="137"/>
      <c r="J75" s="137"/>
      <c r="K75" s="137"/>
      <c r="L75" s="137"/>
      <c r="M75" s="125">
        <v>21.43</v>
      </c>
      <c r="N75" s="137"/>
      <c r="O75" s="137"/>
      <c r="P75" s="127">
        <v>21.5</v>
      </c>
      <c r="Q75" s="137"/>
      <c r="R75" s="137"/>
      <c r="S75" s="137"/>
      <c r="T75" s="137"/>
      <c r="U75" s="137"/>
      <c r="V75" s="128">
        <v>22.02</v>
      </c>
      <c r="W75" s="137"/>
      <c r="X75" s="137"/>
      <c r="Y75" s="137"/>
      <c r="Z75" s="137"/>
      <c r="AA75" s="137"/>
      <c r="AB75" s="139">
        <v>22.13</v>
      </c>
      <c r="AC75" s="25">
        <v>34</v>
      </c>
      <c r="AD75" s="166"/>
      <c r="AE75" s="166"/>
      <c r="AF75" s="41"/>
      <c r="AG75" s="41"/>
    </row>
    <row r="76" spans="1:33" ht="15.6" customHeight="1" x14ac:dyDescent="0.2">
      <c r="A76" s="181"/>
      <c r="B76" s="21" t="s">
        <v>10</v>
      </c>
      <c r="C76" s="140" t="s">
        <v>70</v>
      </c>
      <c r="D76" s="141"/>
      <c r="E76" s="141"/>
      <c r="F76" s="141"/>
      <c r="G76" s="141"/>
      <c r="H76" s="102" t="s">
        <v>70</v>
      </c>
      <c r="I76" s="142">
        <v>21.39</v>
      </c>
      <c r="J76" s="141"/>
      <c r="K76" s="141"/>
      <c r="L76" s="141"/>
      <c r="M76" s="129">
        <f>M75</f>
        <v>21.43</v>
      </c>
      <c r="N76" s="137"/>
      <c r="O76" s="141"/>
      <c r="P76" s="131">
        <v>21.5</v>
      </c>
      <c r="Q76" s="141"/>
      <c r="R76" s="141"/>
      <c r="S76" s="141"/>
      <c r="T76" s="141"/>
      <c r="U76" s="141"/>
      <c r="V76" s="101">
        <f>V75</f>
        <v>22.02</v>
      </c>
      <c r="W76" s="141"/>
      <c r="X76" s="141"/>
      <c r="Y76" s="141"/>
      <c r="Z76" s="141"/>
      <c r="AA76" s="141"/>
      <c r="AB76" s="143"/>
      <c r="AC76" s="24"/>
      <c r="AD76" s="168"/>
      <c r="AE76" s="168"/>
      <c r="AF76" s="41"/>
      <c r="AG76" s="41"/>
    </row>
    <row r="77" spans="1:33" ht="15.6" customHeight="1" thickBot="1" x14ac:dyDescent="0.25">
      <c r="A77" s="43">
        <v>520</v>
      </c>
      <c r="B77" s="43" t="s">
        <v>11</v>
      </c>
      <c r="C77" s="103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5"/>
      <c r="AC77" s="44"/>
      <c r="AD77" s="169"/>
      <c r="AE77" s="169"/>
      <c r="AF77" s="41"/>
      <c r="AG77" s="41"/>
    </row>
    <row r="78" spans="1:33" ht="15.6" customHeight="1" x14ac:dyDescent="0.2">
      <c r="A78" s="47"/>
      <c r="B78" s="18" t="s">
        <v>5</v>
      </c>
      <c r="C78" s="73"/>
      <c r="D78" s="80" t="s">
        <v>70</v>
      </c>
      <c r="E78" s="80" t="s">
        <v>70</v>
      </c>
      <c r="F78" s="80" t="s">
        <v>70</v>
      </c>
      <c r="G78" s="110" t="s">
        <v>70</v>
      </c>
      <c r="H78" s="78" t="s">
        <v>70</v>
      </c>
      <c r="I78" s="137"/>
      <c r="J78" s="76">
        <v>0</v>
      </c>
      <c r="K78" s="76">
        <v>2</v>
      </c>
      <c r="L78" s="76">
        <v>0</v>
      </c>
      <c r="M78" s="76">
        <v>1</v>
      </c>
      <c r="N78" s="76">
        <v>0</v>
      </c>
      <c r="O78" s="76">
        <v>3</v>
      </c>
      <c r="P78" s="76">
        <v>2</v>
      </c>
      <c r="Q78" s="76">
        <v>0</v>
      </c>
      <c r="R78" s="76">
        <v>3</v>
      </c>
      <c r="S78" s="76">
        <v>4</v>
      </c>
      <c r="T78" s="76">
        <v>3</v>
      </c>
      <c r="U78" s="76">
        <v>3</v>
      </c>
      <c r="V78" s="76">
        <v>0</v>
      </c>
      <c r="W78" s="76">
        <v>0</v>
      </c>
      <c r="X78" s="76">
        <v>0</v>
      </c>
      <c r="Y78" s="76">
        <v>1</v>
      </c>
      <c r="Z78" s="76">
        <v>1</v>
      </c>
      <c r="AA78" s="76">
        <v>3</v>
      </c>
      <c r="AB78" s="114">
        <v>0</v>
      </c>
      <c r="AC78" s="22" t="s">
        <v>6</v>
      </c>
      <c r="AD78" s="165"/>
      <c r="AE78" s="165"/>
      <c r="AF78" s="41"/>
      <c r="AG78" s="41"/>
    </row>
    <row r="79" spans="1:33" ht="15.6" customHeight="1" x14ac:dyDescent="0.2">
      <c r="A79" s="19">
        <v>22.36</v>
      </c>
      <c r="B79" s="20" t="s">
        <v>7</v>
      </c>
      <c r="C79" s="115" t="s">
        <v>70</v>
      </c>
      <c r="D79" s="89" t="s">
        <v>70</v>
      </c>
      <c r="E79" s="89" t="s">
        <v>70</v>
      </c>
      <c r="F79" s="89" t="s">
        <v>70</v>
      </c>
      <c r="G79" s="116" t="s">
        <v>70</v>
      </c>
      <c r="H79" s="87" t="s">
        <v>70</v>
      </c>
      <c r="I79" s="117">
        <v>8</v>
      </c>
      <c r="J79" s="85">
        <v>2</v>
      </c>
      <c r="K79" s="85">
        <v>7</v>
      </c>
      <c r="L79" s="85">
        <v>1</v>
      </c>
      <c r="M79" s="85">
        <v>0</v>
      </c>
      <c r="N79" s="85">
        <v>2</v>
      </c>
      <c r="O79" s="85">
        <v>1</v>
      </c>
      <c r="P79" s="85">
        <v>0</v>
      </c>
      <c r="Q79" s="85">
        <v>0</v>
      </c>
      <c r="R79" s="85">
        <v>2</v>
      </c>
      <c r="S79" s="85">
        <v>0</v>
      </c>
      <c r="T79" s="85">
        <v>0</v>
      </c>
      <c r="U79" s="85">
        <v>3</v>
      </c>
      <c r="V79" s="85">
        <v>0</v>
      </c>
      <c r="W79" s="85">
        <v>0</v>
      </c>
      <c r="X79" s="85">
        <v>0</v>
      </c>
      <c r="Y79" s="85">
        <v>0</v>
      </c>
      <c r="Z79" s="85">
        <v>0</v>
      </c>
      <c r="AA79" s="85">
        <v>0</v>
      </c>
      <c r="AB79" s="90"/>
      <c r="AC79" s="23">
        <f>SUM(C79:AB79)</f>
        <v>26</v>
      </c>
      <c r="AD79" s="166"/>
      <c r="AE79" s="166"/>
      <c r="AF79" s="41"/>
      <c r="AG79" s="41"/>
    </row>
    <row r="80" spans="1:33" ht="15.6" customHeight="1" x14ac:dyDescent="0.2">
      <c r="A80" s="179" t="s">
        <v>28</v>
      </c>
      <c r="B80" s="20" t="s">
        <v>8</v>
      </c>
      <c r="C80" s="115" t="s">
        <v>70</v>
      </c>
      <c r="D80" s="97" t="s">
        <v>70</v>
      </c>
      <c r="E80" s="97" t="s">
        <v>70</v>
      </c>
      <c r="F80" s="97" t="s">
        <v>70</v>
      </c>
      <c r="G80" s="120" t="s">
        <v>70</v>
      </c>
      <c r="H80" s="95" t="s">
        <v>70</v>
      </c>
      <c r="I80" s="94">
        <f>I79</f>
        <v>8</v>
      </c>
      <c r="J80" s="93">
        <f t="shared" ref="J80" si="40">I80-J78+J79</f>
        <v>10</v>
      </c>
      <c r="K80" s="93">
        <f t="shared" ref="K80:N80" si="41">J80-K78+K79</f>
        <v>15</v>
      </c>
      <c r="L80" s="93">
        <f t="shared" si="41"/>
        <v>16</v>
      </c>
      <c r="M80" s="93">
        <f t="shared" si="41"/>
        <v>15</v>
      </c>
      <c r="N80" s="93">
        <f t="shared" si="41"/>
        <v>17</v>
      </c>
      <c r="O80" s="93">
        <f>N80-O78+O79</f>
        <v>15</v>
      </c>
      <c r="P80" s="122">
        <f t="shared" ref="P80:AA80" si="42">O80-P78+P79</f>
        <v>13</v>
      </c>
      <c r="Q80" s="91">
        <f t="shared" si="42"/>
        <v>13</v>
      </c>
      <c r="R80" s="91">
        <f t="shared" si="42"/>
        <v>12</v>
      </c>
      <c r="S80" s="91">
        <f t="shared" si="42"/>
        <v>8</v>
      </c>
      <c r="T80" s="91">
        <f t="shared" si="42"/>
        <v>5</v>
      </c>
      <c r="U80" s="91">
        <f t="shared" si="42"/>
        <v>5</v>
      </c>
      <c r="V80" s="91">
        <f t="shared" si="42"/>
        <v>5</v>
      </c>
      <c r="W80" s="91">
        <f t="shared" si="42"/>
        <v>5</v>
      </c>
      <c r="X80" s="91">
        <f t="shared" si="42"/>
        <v>5</v>
      </c>
      <c r="Y80" s="91">
        <f t="shared" si="42"/>
        <v>4</v>
      </c>
      <c r="Z80" s="91">
        <f t="shared" si="42"/>
        <v>3</v>
      </c>
      <c r="AA80" s="91">
        <f t="shared" si="42"/>
        <v>0</v>
      </c>
      <c r="AB80" s="123">
        <f>AA80-AB78</f>
        <v>0</v>
      </c>
      <c r="AC80" s="24"/>
      <c r="AD80" s="167">
        <f>MAX(C80:AB80)</f>
        <v>17</v>
      </c>
      <c r="AE80" s="167">
        <f>SUM(C79:H79)</f>
        <v>0</v>
      </c>
      <c r="AF80" s="41"/>
      <c r="AG80" s="41"/>
    </row>
    <row r="81" spans="1:33" ht="15.6" customHeight="1" x14ac:dyDescent="0.2">
      <c r="A81" s="180"/>
      <c r="B81" s="20" t="s">
        <v>9</v>
      </c>
      <c r="C81" s="138"/>
      <c r="D81" s="137"/>
      <c r="E81" s="137"/>
      <c r="F81" s="137"/>
      <c r="G81" s="137"/>
      <c r="H81" s="124" t="s">
        <v>70</v>
      </c>
      <c r="I81" s="137"/>
      <c r="J81" s="137"/>
      <c r="K81" s="137"/>
      <c r="L81" s="137"/>
      <c r="M81" s="125">
        <v>22.42</v>
      </c>
      <c r="N81" s="137"/>
      <c r="O81" s="137"/>
      <c r="P81" s="127">
        <v>22.48</v>
      </c>
      <c r="Q81" s="137"/>
      <c r="R81" s="137"/>
      <c r="S81" s="137"/>
      <c r="T81" s="137"/>
      <c r="U81" s="137"/>
      <c r="V81" s="128">
        <v>22.59</v>
      </c>
      <c r="W81" s="137"/>
      <c r="X81" s="137"/>
      <c r="Y81" s="137"/>
      <c r="Z81" s="137"/>
      <c r="AA81" s="137"/>
      <c r="AB81" s="139">
        <v>23.1</v>
      </c>
      <c r="AC81" s="25">
        <v>34</v>
      </c>
      <c r="AD81" s="166"/>
      <c r="AE81" s="166"/>
      <c r="AF81" s="41"/>
      <c r="AG81" s="41"/>
    </row>
    <row r="82" spans="1:33" ht="15.6" customHeight="1" x14ac:dyDescent="0.2">
      <c r="A82" s="181"/>
      <c r="B82" s="21" t="s">
        <v>10</v>
      </c>
      <c r="C82" s="140" t="s">
        <v>70</v>
      </c>
      <c r="D82" s="141"/>
      <c r="E82" s="141"/>
      <c r="F82" s="141"/>
      <c r="G82" s="141"/>
      <c r="H82" s="102" t="s">
        <v>70</v>
      </c>
      <c r="I82" s="142">
        <v>22.36</v>
      </c>
      <c r="J82" s="141"/>
      <c r="K82" s="141"/>
      <c r="L82" s="141"/>
      <c r="M82" s="129">
        <f>M81</f>
        <v>22.42</v>
      </c>
      <c r="N82" s="137"/>
      <c r="O82" s="141"/>
      <c r="P82" s="131">
        <f>P81</f>
        <v>22.48</v>
      </c>
      <c r="Q82" s="141"/>
      <c r="R82" s="141"/>
      <c r="S82" s="141"/>
      <c r="T82" s="141"/>
      <c r="U82" s="141"/>
      <c r="V82" s="101">
        <f>V81</f>
        <v>22.59</v>
      </c>
      <c r="W82" s="141"/>
      <c r="X82" s="141"/>
      <c r="Y82" s="141"/>
      <c r="Z82" s="141"/>
      <c r="AA82" s="141"/>
      <c r="AB82" s="143"/>
      <c r="AC82" s="24"/>
      <c r="AD82" s="168"/>
      <c r="AE82" s="168"/>
      <c r="AF82" s="41"/>
      <c r="AG82" s="41"/>
    </row>
    <row r="83" spans="1:33" ht="15.6" customHeight="1" thickBot="1" x14ac:dyDescent="0.25">
      <c r="A83" s="43">
        <v>526</v>
      </c>
      <c r="B83" s="43" t="s">
        <v>11</v>
      </c>
      <c r="C83" s="103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5"/>
      <c r="AC83" s="44"/>
      <c r="AD83" s="169"/>
      <c r="AE83" s="169"/>
      <c r="AF83" s="41"/>
      <c r="AG83" s="41"/>
    </row>
    <row r="84" spans="1:33" ht="15.6" customHeight="1" x14ac:dyDescent="0.2">
      <c r="A84" s="47"/>
      <c r="B84" s="18" t="s">
        <v>5</v>
      </c>
      <c r="C84" s="73"/>
      <c r="D84" s="80" t="s">
        <v>70</v>
      </c>
      <c r="E84" s="80" t="s">
        <v>70</v>
      </c>
      <c r="F84" s="80" t="s">
        <v>70</v>
      </c>
      <c r="G84" s="110" t="s">
        <v>70</v>
      </c>
      <c r="H84" s="78" t="s">
        <v>70</v>
      </c>
      <c r="I84" s="137"/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0</v>
      </c>
      <c r="Q84" s="76">
        <v>0</v>
      </c>
      <c r="R84" s="76">
        <v>0</v>
      </c>
      <c r="S84" s="76">
        <v>0</v>
      </c>
      <c r="T84" s="76">
        <v>0</v>
      </c>
      <c r="U84" s="76">
        <v>1</v>
      </c>
      <c r="V84" s="76">
        <v>1</v>
      </c>
      <c r="W84" s="76">
        <v>0</v>
      </c>
      <c r="X84" s="76">
        <v>1</v>
      </c>
      <c r="Y84" s="74">
        <v>3</v>
      </c>
      <c r="Z84" s="74" t="s">
        <v>70</v>
      </c>
      <c r="AA84" s="74" t="s">
        <v>70</v>
      </c>
      <c r="AB84" s="114" t="s">
        <v>70</v>
      </c>
      <c r="AC84" s="22" t="s">
        <v>6</v>
      </c>
      <c r="AD84" s="165"/>
      <c r="AE84" s="165"/>
      <c r="AF84" s="41"/>
      <c r="AG84" s="41"/>
    </row>
    <row r="85" spans="1:33" ht="15.6" customHeight="1" x14ac:dyDescent="0.2">
      <c r="A85" s="19">
        <v>23</v>
      </c>
      <c r="B85" s="20" t="s">
        <v>7</v>
      </c>
      <c r="C85" s="115" t="s">
        <v>70</v>
      </c>
      <c r="D85" s="89" t="s">
        <v>70</v>
      </c>
      <c r="E85" s="89" t="s">
        <v>70</v>
      </c>
      <c r="F85" s="89" t="s">
        <v>70</v>
      </c>
      <c r="G85" s="116" t="s">
        <v>70</v>
      </c>
      <c r="H85" s="87" t="s">
        <v>70</v>
      </c>
      <c r="I85" s="117">
        <v>0</v>
      </c>
      <c r="J85" s="85">
        <v>0</v>
      </c>
      <c r="K85" s="85">
        <v>0</v>
      </c>
      <c r="L85" s="85">
        <v>0</v>
      </c>
      <c r="M85" s="85">
        <v>0</v>
      </c>
      <c r="N85" s="85">
        <v>0</v>
      </c>
      <c r="O85" s="85">
        <v>0</v>
      </c>
      <c r="P85" s="85">
        <v>0</v>
      </c>
      <c r="Q85" s="85">
        <v>2</v>
      </c>
      <c r="R85" s="85">
        <v>0</v>
      </c>
      <c r="S85" s="85">
        <v>0</v>
      </c>
      <c r="T85" s="85">
        <v>0</v>
      </c>
      <c r="U85" s="85">
        <v>0</v>
      </c>
      <c r="V85" s="85">
        <v>4</v>
      </c>
      <c r="W85" s="85">
        <v>0</v>
      </c>
      <c r="X85" s="85">
        <v>0</v>
      </c>
      <c r="Y85" s="83" t="s">
        <v>70</v>
      </c>
      <c r="Z85" s="83" t="s">
        <v>70</v>
      </c>
      <c r="AA85" s="83" t="s">
        <v>70</v>
      </c>
      <c r="AB85" s="90"/>
      <c r="AC85" s="23">
        <f>SUM(C85:AA85)</f>
        <v>6</v>
      </c>
      <c r="AD85" s="166"/>
      <c r="AE85" s="166"/>
      <c r="AF85" s="41"/>
      <c r="AG85" s="41"/>
    </row>
    <row r="86" spans="1:33" ht="15.6" customHeight="1" x14ac:dyDescent="0.2">
      <c r="A86" s="179" t="s">
        <v>28</v>
      </c>
      <c r="B86" s="20" t="s">
        <v>8</v>
      </c>
      <c r="C86" s="115" t="s">
        <v>70</v>
      </c>
      <c r="D86" s="97" t="s">
        <v>70</v>
      </c>
      <c r="E86" s="97" t="s">
        <v>70</v>
      </c>
      <c r="F86" s="97" t="s">
        <v>70</v>
      </c>
      <c r="G86" s="120" t="s">
        <v>70</v>
      </c>
      <c r="H86" s="95" t="s">
        <v>70</v>
      </c>
      <c r="I86" s="94">
        <f>I85</f>
        <v>0</v>
      </c>
      <c r="J86" s="93">
        <f t="shared" ref="J86" si="43">I86-J84+J85</f>
        <v>0</v>
      </c>
      <c r="K86" s="93">
        <f t="shared" ref="K86:N86" si="44">J86-K84+K85</f>
        <v>0</v>
      </c>
      <c r="L86" s="93">
        <f t="shared" si="44"/>
        <v>0</v>
      </c>
      <c r="M86" s="93">
        <f t="shared" si="44"/>
        <v>0</v>
      </c>
      <c r="N86" s="93">
        <f t="shared" si="44"/>
        <v>0</v>
      </c>
      <c r="O86" s="93">
        <f>N86-O84+O85</f>
        <v>0</v>
      </c>
      <c r="P86" s="122">
        <f t="shared" ref="P86:X86" si="45">O86-P84+P85</f>
        <v>0</v>
      </c>
      <c r="Q86" s="91">
        <f t="shared" si="45"/>
        <v>2</v>
      </c>
      <c r="R86" s="91">
        <f t="shared" si="45"/>
        <v>2</v>
      </c>
      <c r="S86" s="91">
        <f t="shared" si="45"/>
        <v>2</v>
      </c>
      <c r="T86" s="91">
        <f t="shared" si="45"/>
        <v>2</v>
      </c>
      <c r="U86" s="91">
        <f t="shared" si="45"/>
        <v>1</v>
      </c>
      <c r="V86" s="91">
        <f t="shared" si="45"/>
        <v>4</v>
      </c>
      <c r="W86" s="91">
        <f t="shared" si="45"/>
        <v>4</v>
      </c>
      <c r="X86" s="91">
        <f t="shared" si="45"/>
        <v>3</v>
      </c>
      <c r="Y86" s="91">
        <f>X86-Y84</f>
        <v>0</v>
      </c>
      <c r="Z86" s="91" t="s">
        <v>70</v>
      </c>
      <c r="AA86" s="91" t="s">
        <v>70</v>
      </c>
      <c r="AB86" s="123" t="s">
        <v>70</v>
      </c>
      <c r="AC86" s="24"/>
      <c r="AD86" s="167">
        <f>MAX(C86:AB86)</f>
        <v>4</v>
      </c>
      <c r="AE86" s="167">
        <f>SUM(C85:H85)</f>
        <v>0</v>
      </c>
      <c r="AF86" s="41"/>
      <c r="AG86" s="41"/>
    </row>
    <row r="87" spans="1:33" ht="15.6" customHeight="1" x14ac:dyDescent="0.2">
      <c r="A87" s="180"/>
      <c r="B87" s="20" t="s">
        <v>9</v>
      </c>
      <c r="C87" s="138"/>
      <c r="D87" s="137"/>
      <c r="E87" s="137"/>
      <c r="F87" s="137"/>
      <c r="G87" s="137"/>
      <c r="H87" s="124" t="s">
        <v>70</v>
      </c>
      <c r="I87" s="137"/>
      <c r="J87" s="137"/>
      <c r="K87" s="137"/>
      <c r="L87" s="137"/>
      <c r="M87" s="125">
        <v>23.06</v>
      </c>
      <c r="N87" s="137"/>
      <c r="O87" s="137"/>
      <c r="P87" s="127">
        <v>23.12</v>
      </c>
      <c r="Q87" s="137"/>
      <c r="R87" s="137"/>
      <c r="S87" s="137"/>
      <c r="T87" s="137"/>
      <c r="U87" s="137"/>
      <c r="V87" s="128">
        <v>23.22</v>
      </c>
      <c r="W87" s="137"/>
      <c r="X87" s="137"/>
      <c r="Y87" s="128">
        <v>23.28</v>
      </c>
      <c r="Z87" s="137"/>
      <c r="AA87" s="137"/>
      <c r="AB87" s="139" t="s">
        <v>70</v>
      </c>
      <c r="AC87" s="25">
        <v>28</v>
      </c>
      <c r="AD87" s="166"/>
      <c r="AE87" s="166"/>
      <c r="AF87" s="41"/>
      <c r="AG87" s="41"/>
    </row>
    <row r="88" spans="1:33" ht="15.6" customHeight="1" x14ac:dyDescent="0.2">
      <c r="A88" s="181"/>
      <c r="B88" s="21" t="s">
        <v>10</v>
      </c>
      <c r="C88" s="140" t="s">
        <v>70</v>
      </c>
      <c r="D88" s="141"/>
      <c r="E88" s="141"/>
      <c r="F88" s="141"/>
      <c r="G88" s="141"/>
      <c r="H88" s="102" t="s">
        <v>70</v>
      </c>
      <c r="I88" s="142">
        <v>23</v>
      </c>
      <c r="J88" s="141"/>
      <c r="K88" s="141"/>
      <c r="L88" s="141"/>
      <c r="M88" s="129">
        <f>M87</f>
        <v>23.06</v>
      </c>
      <c r="N88" s="137"/>
      <c r="O88" s="141"/>
      <c r="P88" s="131">
        <f>P87</f>
        <v>23.12</v>
      </c>
      <c r="Q88" s="141"/>
      <c r="R88" s="141"/>
      <c r="S88" s="141"/>
      <c r="T88" s="141"/>
      <c r="U88" s="141"/>
      <c r="V88" s="101">
        <f>V87</f>
        <v>23.22</v>
      </c>
      <c r="W88" s="141"/>
      <c r="X88" s="141"/>
      <c r="Y88" s="141"/>
      <c r="Z88" s="141"/>
      <c r="AA88" s="141"/>
      <c r="AB88" s="143"/>
      <c r="AC88" s="24"/>
      <c r="AD88" s="168"/>
      <c r="AE88" s="168"/>
      <c r="AF88" s="41"/>
      <c r="AG88" s="41"/>
    </row>
    <row r="89" spans="1:33" ht="15.6" customHeight="1" thickBot="1" x14ac:dyDescent="0.25">
      <c r="A89" s="43">
        <v>520</v>
      </c>
      <c r="B89" s="43" t="s">
        <v>11</v>
      </c>
      <c r="C89" s="103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5"/>
      <c r="AC89" s="44"/>
      <c r="AD89" s="169"/>
      <c r="AE89" s="169"/>
      <c r="AF89" s="41"/>
      <c r="AG89" s="41"/>
    </row>
    <row r="90" spans="1:33" s="41" customFormat="1" ht="15.6" customHeight="1" thickBot="1" x14ac:dyDescent="0.25">
      <c r="A90" s="52" t="s">
        <v>12</v>
      </c>
      <c r="B90" s="48"/>
      <c r="C90" s="3"/>
      <c r="D90" s="4">
        <f t="shared" ref="D90:AB90" si="46">SUMIF($B6:$B89,"l. wys.",D6:D89)</f>
        <v>0</v>
      </c>
      <c r="E90" s="4">
        <f t="shared" si="46"/>
        <v>0</v>
      </c>
      <c r="F90" s="4">
        <f t="shared" si="46"/>
        <v>0</v>
      </c>
      <c r="G90" s="4">
        <f t="shared" si="46"/>
        <v>0</v>
      </c>
      <c r="H90" s="4">
        <f t="shared" si="46"/>
        <v>0</v>
      </c>
      <c r="I90" s="4">
        <f t="shared" si="46"/>
        <v>0</v>
      </c>
      <c r="J90" s="4">
        <f t="shared" si="46"/>
        <v>1</v>
      </c>
      <c r="K90" s="4">
        <f t="shared" si="46"/>
        <v>2</v>
      </c>
      <c r="L90" s="4">
        <f t="shared" si="46"/>
        <v>1</v>
      </c>
      <c r="M90" s="4">
        <f t="shared" si="46"/>
        <v>1</v>
      </c>
      <c r="N90" s="4">
        <f t="shared" si="46"/>
        <v>7</v>
      </c>
      <c r="O90" s="4">
        <f t="shared" si="46"/>
        <v>4</v>
      </c>
      <c r="P90" s="4">
        <f t="shared" si="46"/>
        <v>12</v>
      </c>
      <c r="Q90" s="4">
        <f t="shared" si="46"/>
        <v>21</v>
      </c>
      <c r="R90" s="4">
        <f t="shared" si="46"/>
        <v>27</v>
      </c>
      <c r="S90" s="4">
        <f t="shared" si="46"/>
        <v>16</v>
      </c>
      <c r="T90" s="4">
        <f t="shared" si="46"/>
        <v>26</v>
      </c>
      <c r="U90" s="4">
        <f t="shared" si="46"/>
        <v>55</v>
      </c>
      <c r="V90" s="4">
        <f t="shared" si="46"/>
        <v>100</v>
      </c>
      <c r="W90" s="4">
        <f t="shared" si="46"/>
        <v>26</v>
      </c>
      <c r="X90" s="4">
        <f t="shared" si="46"/>
        <v>32</v>
      </c>
      <c r="Y90" s="4">
        <f t="shared" si="46"/>
        <v>37</v>
      </c>
      <c r="Z90" s="4">
        <f t="shared" si="46"/>
        <v>76</v>
      </c>
      <c r="AA90" s="4">
        <f t="shared" si="46"/>
        <v>38</v>
      </c>
      <c r="AB90" s="4">
        <f t="shared" si="46"/>
        <v>44</v>
      </c>
      <c r="AC90" s="40" t="str">
        <f>"Σ: "&amp;SUM(C90:AB90)</f>
        <v>Σ: 526</v>
      </c>
      <c r="AE90" s="170">
        <f>SUM(AE$6:AE86)</f>
        <v>23</v>
      </c>
    </row>
    <row r="91" spans="1:33" s="41" customFormat="1" ht="15.6" customHeight="1" thickBot="1" x14ac:dyDescent="0.25">
      <c r="A91" s="53" t="s">
        <v>13</v>
      </c>
      <c r="B91" s="49"/>
      <c r="C91" s="5">
        <f t="shared" ref="C91:AA91" si="47">SUMIF($B6:$B89,"l. wsiad.",C6:C89)</f>
        <v>3</v>
      </c>
      <c r="D91" s="6">
        <f t="shared" si="47"/>
        <v>3</v>
      </c>
      <c r="E91" s="6">
        <f t="shared" si="47"/>
        <v>6</v>
      </c>
      <c r="F91" s="6">
        <f t="shared" si="47"/>
        <v>3</v>
      </c>
      <c r="G91" s="6">
        <f t="shared" si="47"/>
        <v>5</v>
      </c>
      <c r="H91" s="6">
        <f t="shared" si="47"/>
        <v>3</v>
      </c>
      <c r="I91" s="6">
        <f t="shared" si="47"/>
        <v>37</v>
      </c>
      <c r="J91" s="6">
        <f t="shared" si="47"/>
        <v>22</v>
      </c>
      <c r="K91" s="6">
        <f t="shared" si="47"/>
        <v>30</v>
      </c>
      <c r="L91" s="6">
        <f t="shared" si="47"/>
        <v>25</v>
      </c>
      <c r="M91" s="6">
        <f t="shared" si="47"/>
        <v>30</v>
      </c>
      <c r="N91" s="6">
        <f t="shared" si="47"/>
        <v>49</v>
      </c>
      <c r="O91" s="6">
        <f t="shared" si="47"/>
        <v>33</v>
      </c>
      <c r="P91" s="6">
        <f t="shared" si="47"/>
        <v>17</v>
      </c>
      <c r="Q91" s="6">
        <f t="shared" si="47"/>
        <v>69</v>
      </c>
      <c r="R91" s="6">
        <f t="shared" si="47"/>
        <v>38</v>
      </c>
      <c r="S91" s="6">
        <f t="shared" si="47"/>
        <v>17</v>
      </c>
      <c r="T91" s="6">
        <f t="shared" si="47"/>
        <v>4</v>
      </c>
      <c r="U91" s="6">
        <f t="shared" si="47"/>
        <v>33</v>
      </c>
      <c r="V91" s="6">
        <f t="shared" si="47"/>
        <v>59</v>
      </c>
      <c r="W91" s="6">
        <f t="shared" si="47"/>
        <v>28</v>
      </c>
      <c r="X91" s="6">
        <f t="shared" si="47"/>
        <v>1</v>
      </c>
      <c r="Y91" s="6">
        <f t="shared" si="47"/>
        <v>4</v>
      </c>
      <c r="Z91" s="6">
        <f t="shared" si="47"/>
        <v>5</v>
      </c>
      <c r="AA91" s="7">
        <f t="shared" si="47"/>
        <v>2</v>
      </c>
      <c r="AB91" s="8"/>
      <c r="AC91" s="42" t="str">
        <f>"Σ: "&amp;SUM(C91:AB91)</f>
        <v>Σ: 526</v>
      </c>
    </row>
    <row r="92" spans="1:33" x14ac:dyDescent="0.2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54" t="s">
        <v>12</v>
      </c>
      <c r="Y92" s="55"/>
      <c r="Z92" s="55"/>
      <c r="AA92" s="55"/>
      <c r="AB92" s="55"/>
      <c r="AC92" s="56" t="str">
        <f>"Σ: "&amp;SUM(C90:AB90)+SUM('S Promienna&gt;Dębowa'!C84:AB84)</f>
        <v>Σ: 1156</v>
      </c>
      <c r="AD92" s="41"/>
      <c r="AE92" s="41"/>
      <c r="AF92" s="41"/>
      <c r="AG92" s="41"/>
    </row>
    <row r="93" spans="1:33" ht="15.75" thickBot="1" x14ac:dyDescent="0.25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57" t="s">
        <v>13</v>
      </c>
      <c r="Y93" s="58"/>
      <c r="Z93" s="58"/>
      <c r="AA93" s="58"/>
      <c r="AB93" s="58"/>
      <c r="AC93" s="59" t="str">
        <f>"Σ: "&amp;SUM(C91:AB91)+SUM('S Promienna&gt;Dębowa'!C85:AB85)</f>
        <v>Σ: 1156</v>
      </c>
      <c r="AD93" s="41"/>
      <c r="AE93" s="41"/>
      <c r="AF93" s="41"/>
      <c r="AG93" s="41"/>
    </row>
    <row r="94" spans="1:33" x14ac:dyDescent="0.2">
      <c r="AD94" s="171"/>
      <c r="AE94" s="31"/>
    </row>
  </sheetData>
  <sheetProtection selectLockedCells="1" selectUnlockedCells="1"/>
  <mergeCells count="14">
    <mergeCell ref="A38:A40"/>
    <mergeCell ref="A8:A10"/>
    <mergeCell ref="A14:A16"/>
    <mergeCell ref="A20:A22"/>
    <mergeCell ref="A26:A28"/>
    <mergeCell ref="A32:A34"/>
    <mergeCell ref="A80:A82"/>
    <mergeCell ref="A86:A88"/>
    <mergeCell ref="A44:A46"/>
    <mergeCell ref="A50:A52"/>
    <mergeCell ref="A56:A58"/>
    <mergeCell ref="A62:A64"/>
    <mergeCell ref="A68:A70"/>
    <mergeCell ref="A74:A76"/>
  </mergeCells>
  <conditionalFormatting sqref="AC8:AC89">
    <cfRule type="expression" dxfId="229" priority="541" stopIfTrue="1">
      <formula>AN8</formula>
    </cfRule>
  </conditionalFormatting>
  <conditionalFormatting sqref="AC26:AC29">
    <cfRule type="expression" dxfId="228" priority="459" stopIfTrue="1">
      <formula>AN26</formula>
    </cfRule>
  </conditionalFormatting>
  <conditionalFormatting sqref="AC26:AC29">
    <cfRule type="expression" dxfId="227" priority="456" stopIfTrue="1">
      <formula>AN26</formula>
    </cfRule>
  </conditionalFormatting>
  <conditionalFormatting sqref="AC26:AC29">
    <cfRule type="expression" dxfId="226" priority="454" stopIfTrue="1">
      <formula>AN26</formula>
    </cfRule>
  </conditionalFormatting>
  <conditionalFormatting sqref="AC14:AC17">
    <cfRule type="expression" dxfId="225" priority="452" stopIfTrue="1">
      <formula>AN14</formula>
    </cfRule>
  </conditionalFormatting>
  <conditionalFormatting sqref="AC14:AC17">
    <cfRule type="expression" dxfId="224" priority="449" stopIfTrue="1">
      <formula>AN14</formula>
    </cfRule>
  </conditionalFormatting>
  <conditionalFormatting sqref="AC14:AC17">
    <cfRule type="expression" dxfId="223" priority="447" stopIfTrue="1">
      <formula>AN14</formula>
    </cfRule>
  </conditionalFormatting>
  <conditionalFormatting sqref="AC20:AC23">
    <cfRule type="expression" dxfId="222" priority="445" stopIfTrue="1">
      <formula>AN20</formula>
    </cfRule>
  </conditionalFormatting>
  <conditionalFormatting sqref="AC20:AC23">
    <cfRule type="expression" dxfId="221" priority="442" stopIfTrue="1">
      <formula>AN20</formula>
    </cfRule>
  </conditionalFormatting>
  <conditionalFormatting sqref="AC20:AC23">
    <cfRule type="expression" dxfId="220" priority="440" stopIfTrue="1">
      <formula>AN20</formula>
    </cfRule>
  </conditionalFormatting>
  <conditionalFormatting sqref="AC44:AC47">
    <cfRule type="expression" dxfId="219" priority="438" stopIfTrue="1">
      <formula>AN44</formula>
    </cfRule>
  </conditionalFormatting>
  <conditionalFormatting sqref="AC44:AC47">
    <cfRule type="expression" dxfId="218" priority="435" stopIfTrue="1">
      <formula>AN44</formula>
    </cfRule>
  </conditionalFormatting>
  <conditionalFormatting sqref="AC44:AC47">
    <cfRule type="expression" dxfId="217" priority="433" stopIfTrue="1">
      <formula>AN44</formula>
    </cfRule>
  </conditionalFormatting>
  <conditionalFormatting sqref="AC32:AC35">
    <cfRule type="expression" dxfId="216" priority="431" stopIfTrue="1">
      <formula>AN32</formula>
    </cfRule>
  </conditionalFormatting>
  <conditionalFormatting sqref="AC32:AC35">
    <cfRule type="expression" dxfId="215" priority="428" stopIfTrue="1">
      <formula>AN32</formula>
    </cfRule>
  </conditionalFormatting>
  <conditionalFormatting sqref="AC32:AC35">
    <cfRule type="expression" dxfId="214" priority="426" stopIfTrue="1">
      <formula>AN32</formula>
    </cfRule>
  </conditionalFormatting>
  <conditionalFormatting sqref="AC38:AC41">
    <cfRule type="expression" dxfId="213" priority="424" stopIfTrue="1">
      <formula>AN38</formula>
    </cfRule>
  </conditionalFormatting>
  <conditionalFormatting sqref="AC38:AC41">
    <cfRule type="expression" dxfId="212" priority="421" stopIfTrue="1">
      <formula>AN38</formula>
    </cfRule>
  </conditionalFormatting>
  <conditionalFormatting sqref="AC38:AC41">
    <cfRule type="expression" dxfId="211" priority="419" stopIfTrue="1">
      <formula>AN38</formula>
    </cfRule>
  </conditionalFormatting>
  <conditionalFormatting sqref="AC62:AC65">
    <cfRule type="expression" dxfId="210" priority="417" stopIfTrue="1">
      <formula>AN62</formula>
    </cfRule>
  </conditionalFormatting>
  <conditionalFormatting sqref="AC62:AC65">
    <cfRule type="expression" dxfId="209" priority="414" stopIfTrue="1">
      <formula>AN62</formula>
    </cfRule>
  </conditionalFormatting>
  <conditionalFormatting sqref="AC62:AC65">
    <cfRule type="expression" dxfId="208" priority="412" stopIfTrue="1">
      <formula>AN62</formula>
    </cfRule>
  </conditionalFormatting>
  <conditionalFormatting sqref="AC50:AC53">
    <cfRule type="expression" dxfId="207" priority="410" stopIfTrue="1">
      <formula>AN50</formula>
    </cfRule>
  </conditionalFormatting>
  <conditionalFormatting sqref="AC50:AC53">
    <cfRule type="expression" dxfId="206" priority="407" stopIfTrue="1">
      <formula>AN50</formula>
    </cfRule>
  </conditionalFormatting>
  <conditionalFormatting sqref="AC50:AC53">
    <cfRule type="expression" dxfId="205" priority="405" stopIfTrue="1">
      <formula>AN50</formula>
    </cfRule>
  </conditionalFormatting>
  <conditionalFormatting sqref="AC56:AC59">
    <cfRule type="expression" dxfId="204" priority="403" stopIfTrue="1">
      <formula>AN56</formula>
    </cfRule>
  </conditionalFormatting>
  <conditionalFormatting sqref="AC56:AC59">
    <cfRule type="expression" dxfId="203" priority="400" stopIfTrue="1">
      <formula>AN56</formula>
    </cfRule>
  </conditionalFormatting>
  <conditionalFormatting sqref="AC56:AC59">
    <cfRule type="expression" dxfId="202" priority="398" stopIfTrue="1">
      <formula>AN56</formula>
    </cfRule>
  </conditionalFormatting>
  <conditionalFormatting sqref="AC68:AC71">
    <cfRule type="expression" dxfId="201" priority="396" stopIfTrue="1">
      <formula>AN68</formula>
    </cfRule>
  </conditionalFormatting>
  <conditionalFormatting sqref="AC68:AC71">
    <cfRule type="expression" dxfId="200" priority="393" stopIfTrue="1">
      <formula>AN68</formula>
    </cfRule>
  </conditionalFormatting>
  <conditionalFormatting sqref="AC68:AC71">
    <cfRule type="expression" dxfId="199" priority="391" stopIfTrue="1">
      <formula>AN68</formula>
    </cfRule>
  </conditionalFormatting>
  <conditionalFormatting sqref="AC86:AC89">
    <cfRule type="expression" dxfId="198" priority="379" stopIfTrue="1">
      <formula>AN86</formula>
    </cfRule>
  </conditionalFormatting>
  <conditionalFormatting sqref="AC86:AC89">
    <cfRule type="expression" dxfId="197" priority="376" stopIfTrue="1">
      <formula>AN86</formula>
    </cfRule>
  </conditionalFormatting>
  <conditionalFormatting sqref="AC86:AC89">
    <cfRule type="expression" dxfId="196" priority="374" stopIfTrue="1">
      <formula>AN86</formula>
    </cfRule>
  </conditionalFormatting>
  <conditionalFormatting sqref="AC74:AC77">
    <cfRule type="expression" dxfId="195" priority="372" stopIfTrue="1">
      <formula>AN74</formula>
    </cfRule>
  </conditionalFormatting>
  <conditionalFormatting sqref="AC74:AC77">
    <cfRule type="expression" dxfId="194" priority="369" stopIfTrue="1">
      <formula>AN74</formula>
    </cfRule>
  </conditionalFormatting>
  <conditionalFormatting sqref="AC74:AC77">
    <cfRule type="expression" dxfId="193" priority="367" stopIfTrue="1">
      <formula>AN74</formula>
    </cfRule>
  </conditionalFormatting>
  <conditionalFormatting sqref="AC80:AC83">
    <cfRule type="expression" dxfId="192" priority="365" stopIfTrue="1">
      <formula>AN80</formula>
    </cfRule>
  </conditionalFormatting>
  <conditionalFormatting sqref="AC80:AC83">
    <cfRule type="expression" dxfId="191" priority="362" stopIfTrue="1">
      <formula>AN80</formula>
    </cfRule>
  </conditionalFormatting>
  <conditionalFormatting sqref="AC80:AC83">
    <cfRule type="expression" dxfId="190" priority="360" stopIfTrue="1">
      <formula>AN80</formula>
    </cfRule>
  </conditionalFormatting>
  <conditionalFormatting sqref="C8:AB8 C14:AB14 C20:AB20 C26:AB26 C32:AB32 C38:AB38 C44:AB44 C50:AB50 C56:AB56 C62:AB62 C68:AB68 C74:AB74 C80:AB80 C86:AB86">
    <cfRule type="cellIs" dxfId="189" priority="59" stopIfTrue="1" operator="equal">
      <formula>$AD8</formula>
    </cfRule>
  </conditionalFormatting>
  <conditionalFormatting sqref="C62:J62">
    <cfRule type="cellIs" dxfId="188" priority="58" stopIfTrue="1" operator="equal">
      <formula>$AD62</formula>
    </cfRule>
  </conditionalFormatting>
  <conditionalFormatting sqref="C50:J50">
    <cfRule type="cellIs" dxfId="187" priority="57" stopIfTrue="1" operator="equal">
      <formula>$AD50</formula>
    </cfRule>
  </conditionalFormatting>
  <conditionalFormatting sqref="C26:J26">
    <cfRule type="cellIs" dxfId="186" priority="56" stopIfTrue="1" operator="equal">
      <formula>$AD26</formula>
    </cfRule>
  </conditionalFormatting>
  <conditionalFormatting sqref="C8:J8">
    <cfRule type="cellIs" dxfId="185" priority="55" stopIfTrue="1" operator="equal">
      <formula>$AD8</formula>
    </cfRule>
  </conditionalFormatting>
  <conditionalFormatting sqref="C8:J8">
    <cfRule type="cellIs" dxfId="184" priority="54" stopIfTrue="1" operator="equal">
      <formula>$AD8</formula>
    </cfRule>
  </conditionalFormatting>
  <conditionalFormatting sqref="C8:J8">
    <cfRule type="cellIs" dxfId="183" priority="53" stopIfTrue="1" operator="equal">
      <formula>$AD8</formula>
    </cfRule>
  </conditionalFormatting>
  <conditionalFormatting sqref="C8:J8">
    <cfRule type="cellIs" dxfId="182" priority="52" stopIfTrue="1" operator="equal">
      <formula>$AD8</formula>
    </cfRule>
  </conditionalFormatting>
  <conditionalFormatting sqref="C8:J8">
    <cfRule type="cellIs" dxfId="181" priority="51" stopIfTrue="1" operator="equal">
      <formula>$AD8</formula>
    </cfRule>
  </conditionalFormatting>
  <conditionalFormatting sqref="C14:J14">
    <cfRule type="cellIs" dxfId="180" priority="50" stopIfTrue="1" operator="equal">
      <formula>$AD14</formula>
    </cfRule>
  </conditionalFormatting>
  <conditionalFormatting sqref="C14:J14">
    <cfRule type="cellIs" dxfId="179" priority="49" stopIfTrue="1" operator="equal">
      <formula>$AD14</formula>
    </cfRule>
  </conditionalFormatting>
  <conditionalFormatting sqref="C14:J14">
    <cfRule type="cellIs" dxfId="178" priority="48" stopIfTrue="1" operator="equal">
      <formula>$AD14</formula>
    </cfRule>
  </conditionalFormatting>
  <conditionalFormatting sqref="C14:J14">
    <cfRule type="cellIs" dxfId="177" priority="47" stopIfTrue="1" operator="equal">
      <formula>$AD14</formula>
    </cfRule>
  </conditionalFormatting>
  <conditionalFormatting sqref="C14:J14">
    <cfRule type="cellIs" dxfId="176" priority="46" stopIfTrue="1" operator="equal">
      <formula>$AD14</formula>
    </cfRule>
  </conditionalFormatting>
  <conditionalFormatting sqref="C20:J20">
    <cfRule type="cellIs" dxfId="175" priority="45" stopIfTrue="1" operator="equal">
      <formula>$AD20</formula>
    </cfRule>
  </conditionalFormatting>
  <conditionalFormatting sqref="C20:J20">
    <cfRule type="cellIs" dxfId="174" priority="44" stopIfTrue="1" operator="equal">
      <formula>$AD20</formula>
    </cfRule>
  </conditionalFormatting>
  <conditionalFormatting sqref="C20:J20">
    <cfRule type="cellIs" dxfId="173" priority="43" stopIfTrue="1" operator="equal">
      <formula>$AD20</formula>
    </cfRule>
  </conditionalFormatting>
  <conditionalFormatting sqref="C20:J20">
    <cfRule type="cellIs" dxfId="172" priority="42" stopIfTrue="1" operator="equal">
      <formula>$AD20</formula>
    </cfRule>
  </conditionalFormatting>
  <conditionalFormatting sqref="C20:J20">
    <cfRule type="cellIs" dxfId="171" priority="41" stopIfTrue="1" operator="equal">
      <formula>$AD20</formula>
    </cfRule>
  </conditionalFormatting>
  <conditionalFormatting sqref="C32:J32">
    <cfRule type="cellIs" dxfId="170" priority="40" stopIfTrue="1" operator="equal">
      <formula>$AD32</formula>
    </cfRule>
  </conditionalFormatting>
  <conditionalFormatting sqref="C32:J32">
    <cfRule type="cellIs" dxfId="169" priority="39" stopIfTrue="1" operator="equal">
      <formula>$AD32</formula>
    </cfRule>
  </conditionalFormatting>
  <conditionalFormatting sqref="C32:J32">
    <cfRule type="cellIs" dxfId="168" priority="38" stopIfTrue="1" operator="equal">
      <formula>$AD32</formula>
    </cfRule>
  </conditionalFormatting>
  <conditionalFormatting sqref="C32:J32">
    <cfRule type="cellIs" dxfId="167" priority="37" stopIfTrue="1" operator="equal">
      <formula>$AD32</formula>
    </cfRule>
  </conditionalFormatting>
  <conditionalFormatting sqref="C32:J32">
    <cfRule type="cellIs" dxfId="166" priority="36" stopIfTrue="1" operator="equal">
      <formula>$AD32</formula>
    </cfRule>
  </conditionalFormatting>
  <conditionalFormatting sqref="C38:J38">
    <cfRule type="cellIs" dxfId="165" priority="35" stopIfTrue="1" operator="equal">
      <formula>$AD38</formula>
    </cfRule>
  </conditionalFormatting>
  <conditionalFormatting sqref="C38:J38">
    <cfRule type="cellIs" dxfId="164" priority="34" stopIfTrue="1" operator="equal">
      <formula>$AD38</formula>
    </cfRule>
  </conditionalFormatting>
  <conditionalFormatting sqref="C38:J38">
    <cfRule type="cellIs" dxfId="163" priority="33" stopIfTrue="1" operator="equal">
      <formula>$AD38</formula>
    </cfRule>
  </conditionalFormatting>
  <conditionalFormatting sqref="C38:J38">
    <cfRule type="cellIs" dxfId="162" priority="32" stopIfTrue="1" operator="equal">
      <formula>$AD38</formula>
    </cfRule>
  </conditionalFormatting>
  <conditionalFormatting sqref="C38:J38">
    <cfRule type="cellIs" dxfId="161" priority="31" stopIfTrue="1" operator="equal">
      <formula>$AD38</formula>
    </cfRule>
  </conditionalFormatting>
  <conditionalFormatting sqref="C44:J44">
    <cfRule type="cellIs" dxfId="160" priority="30" stopIfTrue="1" operator="equal">
      <formula>$AD44</formula>
    </cfRule>
  </conditionalFormatting>
  <conditionalFormatting sqref="C44:J44">
    <cfRule type="cellIs" dxfId="159" priority="29" stopIfTrue="1" operator="equal">
      <formula>$AD44</formula>
    </cfRule>
  </conditionalFormatting>
  <conditionalFormatting sqref="C44:J44">
    <cfRule type="cellIs" dxfId="158" priority="28" stopIfTrue="1" operator="equal">
      <formula>$AD44</formula>
    </cfRule>
  </conditionalFormatting>
  <conditionalFormatting sqref="C44:J44">
    <cfRule type="cellIs" dxfId="157" priority="27" stopIfTrue="1" operator="equal">
      <formula>$AD44</formula>
    </cfRule>
  </conditionalFormatting>
  <conditionalFormatting sqref="C44:J44">
    <cfRule type="cellIs" dxfId="156" priority="26" stopIfTrue="1" operator="equal">
      <formula>$AD44</formula>
    </cfRule>
  </conditionalFormatting>
  <conditionalFormatting sqref="C56:J56">
    <cfRule type="cellIs" dxfId="155" priority="25" stopIfTrue="1" operator="equal">
      <formula>$AD56</formula>
    </cfRule>
  </conditionalFormatting>
  <conditionalFormatting sqref="C56:J56">
    <cfRule type="cellIs" dxfId="154" priority="24" stopIfTrue="1" operator="equal">
      <formula>$AD56</formula>
    </cfRule>
  </conditionalFormatting>
  <conditionalFormatting sqref="C56:J56">
    <cfRule type="cellIs" dxfId="153" priority="23" stopIfTrue="1" operator="equal">
      <formula>$AD56</formula>
    </cfRule>
  </conditionalFormatting>
  <conditionalFormatting sqref="C56:J56">
    <cfRule type="cellIs" dxfId="152" priority="22" stopIfTrue="1" operator="equal">
      <formula>$AD56</formula>
    </cfRule>
  </conditionalFormatting>
  <conditionalFormatting sqref="C56:J56">
    <cfRule type="cellIs" dxfId="151" priority="21" stopIfTrue="1" operator="equal">
      <formula>$AD56</formula>
    </cfRule>
  </conditionalFormatting>
  <conditionalFormatting sqref="C68:J68">
    <cfRule type="cellIs" dxfId="150" priority="20" stopIfTrue="1" operator="equal">
      <formula>$AD68</formula>
    </cfRule>
  </conditionalFormatting>
  <conditionalFormatting sqref="C68:J68">
    <cfRule type="cellIs" dxfId="149" priority="19" stopIfTrue="1" operator="equal">
      <formula>$AD68</formula>
    </cfRule>
  </conditionalFormatting>
  <conditionalFormatting sqref="C68:J68">
    <cfRule type="cellIs" dxfId="148" priority="18" stopIfTrue="1" operator="equal">
      <formula>$AD68</formula>
    </cfRule>
  </conditionalFormatting>
  <conditionalFormatting sqref="C68:J68">
    <cfRule type="cellIs" dxfId="147" priority="17" stopIfTrue="1" operator="equal">
      <formula>$AD68</formula>
    </cfRule>
  </conditionalFormatting>
  <conditionalFormatting sqref="C68:J68">
    <cfRule type="cellIs" dxfId="146" priority="16" stopIfTrue="1" operator="equal">
      <formula>$AD68</formula>
    </cfRule>
  </conditionalFormatting>
  <conditionalFormatting sqref="C74:J74">
    <cfRule type="cellIs" dxfId="145" priority="15" stopIfTrue="1" operator="equal">
      <formula>$AD74</formula>
    </cfRule>
  </conditionalFormatting>
  <conditionalFormatting sqref="C74:J74">
    <cfRule type="cellIs" dxfId="144" priority="14" stopIfTrue="1" operator="equal">
      <formula>$AD74</formula>
    </cfRule>
  </conditionalFormatting>
  <conditionalFormatting sqref="C74:J74">
    <cfRule type="cellIs" dxfId="143" priority="13" stopIfTrue="1" operator="equal">
      <formula>$AD74</formula>
    </cfRule>
  </conditionalFormatting>
  <conditionalFormatting sqref="C74:J74">
    <cfRule type="cellIs" dxfId="142" priority="12" stopIfTrue="1" operator="equal">
      <formula>$AD74</formula>
    </cfRule>
  </conditionalFormatting>
  <conditionalFormatting sqref="C74:J74">
    <cfRule type="cellIs" dxfId="141" priority="11" stopIfTrue="1" operator="equal">
      <formula>$AD74</formula>
    </cfRule>
  </conditionalFormatting>
  <conditionalFormatting sqref="C80:J80">
    <cfRule type="cellIs" dxfId="140" priority="10" stopIfTrue="1" operator="equal">
      <formula>$AD80</formula>
    </cfRule>
  </conditionalFormatting>
  <conditionalFormatting sqref="C80:J80">
    <cfRule type="cellIs" dxfId="139" priority="9" stopIfTrue="1" operator="equal">
      <formula>$AD80</formula>
    </cfRule>
  </conditionalFormatting>
  <conditionalFormatting sqref="C80:J80">
    <cfRule type="cellIs" dxfId="138" priority="8" stopIfTrue="1" operator="equal">
      <formula>$AD80</formula>
    </cfRule>
  </conditionalFormatting>
  <conditionalFormatting sqref="C80:J80">
    <cfRule type="cellIs" dxfId="137" priority="7" stopIfTrue="1" operator="equal">
      <formula>$AD80</formula>
    </cfRule>
  </conditionalFormatting>
  <conditionalFormatting sqref="C80:J80">
    <cfRule type="cellIs" dxfId="136" priority="6" stopIfTrue="1" operator="equal">
      <formula>$AD80</formula>
    </cfRule>
  </conditionalFormatting>
  <conditionalFormatting sqref="C86:J86">
    <cfRule type="cellIs" dxfId="135" priority="5" stopIfTrue="1" operator="equal">
      <formula>$AD86</formula>
    </cfRule>
  </conditionalFormatting>
  <conditionalFormatting sqref="C86:J86">
    <cfRule type="cellIs" dxfId="134" priority="4" stopIfTrue="1" operator="equal">
      <formula>$AD86</formula>
    </cfRule>
  </conditionalFormatting>
  <conditionalFormatting sqref="C86:J86">
    <cfRule type="cellIs" dxfId="133" priority="3" stopIfTrue="1" operator="equal">
      <formula>$AD86</formula>
    </cfRule>
  </conditionalFormatting>
  <conditionalFormatting sqref="C86:J86">
    <cfRule type="cellIs" dxfId="132" priority="2" stopIfTrue="1" operator="equal">
      <formula>$AD86</formula>
    </cfRule>
  </conditionalFormatting>
  <conditionalFormatting sqref="C86:J86">
    <cfRule type="cellIs" dxfId="131" priority="1" stopIfTrue="1" operator="equal">
      <formula>$AD86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8" man="1"/>
    <brk id="53" max="28" man="1"/>
    <brk id="77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.28515625" style="31" customWidth="1"/>
    <col min="29" max="29" width="11.7109375" style="31" customWidth="1"/>
    <col min="30" max="31" width="9.140625" style="172"/>
    <col min="32" max="16384" width="9.140625" style="31"/>
  </cols>
  <sheetData>
    <row r="1" spans="1:33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8"/>
      <c r="P1" s="45" t="s">
        <v>77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29"/>
      <c r="AC1" s="30"/>
      <c r="AD1"/>
      <c r="AE1"/>
    </row>
    <row r="2" spans="1:33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1"/>
      <c r="R2" s="1"/>
      <c r="S2" s="1"/>
      <c r="T2" s="1"/>
      <c r="U2" s="1"/>
      <c r="V2" s="32"/>
      <c r="W2" s="32"/>
      <c r="X2" s="1"/>
      <c r="Y2" s="32"/>
      <c r="Z2" s="32"/>
      <c r="AA2" s="32"/>
      <c r="AB2" s="32"/>
      <c r="AC2" s="35"/>
      <c r="AD2"/>
      <c r="AE2"/>
    </row>
    <row r="3" spans="1:33" ht="21.95" customHeight="1" thickBot="1" x14ac:dyDescent="0.25">
      <c r="A3" s="11" t="s">
        <v>0</v>
      </c>
      <c r="B3" s="12">
        <v>13</v>
      </c>
      <c r="C3" s="69" t="s">
        <v>30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34"/>
      <c r="P3" s="71" t="s">
        <v>31</v>
      </c>
      <c r="Q3" s="1"/>
      <c r="R3" s="1"/>
      <c r="S3" s="1"/>
      <c r="T3" s="1"/>
      <c r="U3" s="1"/>
      <c r="V3" s="32"/>
      <c r="W3" s="32"/>
      <c r="X3" s="1"/>
      <c r="Y3" s="32"/>
      <c r="Z3" s="32"/>
      <c r="AA3" s="32"/>
      <c r="AB3" s="32"/>
      <c r="AC3" s="35"/>
      <c r="AD3"/>
      <c r="AE3"/>
    </row>
    <row r="4" spans="1:33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16"/>
      <c r="P4" s="14"/>
      <c r="Q4" s="14"/>
      <c r="R4" s="14"/>
      <c r="S4" s="14"/>
      <c r="T4" s="14"/>
      <c r="U4" s="14"/>
      <c r="V4" s="37"/>
      <c r="W4" s="37"/>
      <c r="X4" s="14"/>
      <c r="Y4" s="37"/>
      <c r="Z4" s="37"/>
      <c r="AA4" s="37"/>
      <c r="AB4" s="37"/>
      <c r="AC4" s="38"/>
      <c r="AD4"/>
      <c r="AE4"/>
    </row>
    <row r="5" spans="1:33" s="46" customFormat="1" ht="114.95" customHeight="1" thickBot="1" x14ac:dyDescent="0.25">
      <c r="A5" s="17" t="s">
        <v>2</v>
      </c>
      <c r="B5" s="17" t="s">
        <v>3</v>
      </c>
      <c r="C5" s="63" t="s">
        <v>33</v>
      </c>
      <c r="D5" s="63" t="s">
        <v>34</v>
      </c>
      <c r="E5" s="63" t="s">
        <v>35</v>
      </c>
      <c r="F5" s="63" t="s">
        <v>36</v>
      </c>
      <c r="G5" s="63" t="s">
        <v>37</v>
      </c>
      <c r="H5" s="63" t="s">
        <v>38</v>
      </c>
      <c r="I5" s="63" t="s">
        <v>45</v>
      </c>
      <c r="J5" s="63" t="s">
        <v>46</v>
      </c>
      <c r="K5" s="63" t="s">
        <v>16</v>
      </c>
      <c r="L5" s="63" t="s">
        <v>17</v>
      </c>
      <c r="M5" s="63" t="s">
        <v>39</v>
      </c>
      <c r="N5" s="63" t="s">
        <v>40</v>
      </c>
      <c r="O5" s="63" t="s">
        <v>18</v>
      </c>
      <c r="P5" s="63" t="s">
        <v>19</v>
      </c>
      <c r="Q5" s="63" t="s">
        <v>47</v>
      </c>
      <c r="R5" s="65" t="s">
        <v>48</v>
      </c>
      <c r="S5" s="63" t="s">
        <v>49</v>
      </c>
      <c r="T5" s="63" t="s">
        <v>50</v>
      </c>
      <c r="U5" s="63" t="s">
        <v>51</v>
      </c>
      <c r="V5" s="68" t="s">
        <v>20</v>
      </c>
      <c r="W5" s="66" t="s">
        <v>52</v>
      </c>
      <c r="X5" s="66" t="s">
        <v>53</v>
      </c>
      <c r="Y5" s="66" t="s">
        <v>41</v>
      </c>
      <c r="Z5" s="67" t="s">
        <v>42</v>
      </c>
      <c r="AA5" s="67" t="s">
        <v>43</v>
      </c>
      <c r="AB5" s="67" t="s">
        <v>44</v>
      </c>
      <c r="AC5" s="17" t="s">
        <v>14</v>
      </c>
      <c r="AD5" s="164" t="s">
        <v>4</v>
      </c>
      <c r="AE5" s="164" t="s">
        <v>79</v>
      </c>
    </row>
    <row r="6" spans="1:33" s="39" customFormat="1" ht="15.6" customHeight="1" x14ac:dyDescent="0.2">
      <c r="A6" s="47"/>
      <c r="B6" s="18" t="s">
        <v>5</v>
      </c>
      <c r="C6" s="73"/>
      <c r="D6" s="74">
        <v>0</v>
      </c>
      <c r="E6" s="74">
        <v>0</v>
      </c>
      <c r="F6" s="74">
        <v>0</v>
      </c>
      <c r="G6" s="74">
        <v>0</v>
      </c>
      <c r="H6" s="74">
        <v>0</v>
      </c>
      <c r="I6" s="74">
        <v>1</v>
      </c>
      <c r="J6" s="74">
        <v>2</v>
      </c>
      <c r="K6" s="74">
        <v>1</v>
      </c>
      <c r="L6" s="74">
        <v>1</v>
      </c>
      <c r="M6" s="74">
        <v>0</v>
      </c>
      <c r="N6" s="74">
        <v>1</v>
      </c>
      <c r="O6" s="74">
        <v>0</v>
      </c>
      <c r="P6" s="74">
        <v>0</v>
      </c>
      <c r="Q6" s="74">
        <v>0</v>
      </c>
      <c r="R6" s="74">
        <v>0</v>
      </c>
      <c r="S6" s="74">
        <v>1</v>
      </c>
      <c r="T6" s="75">
        <v>1</v>
      </c>
      <c r="U6" s="76">
        <v>1</v>
      </c>
      <c r="V6" s="77">
        <v>0</v>
      </c>
      <c r="W6" s="78" t="s">
        <v>70</v>
      </c>
      <c r="X6" s="78" t="s">
        <v>70</v>
      </c>
      <c r="Y6" s="79" t="s">
        <v>70</v>
      </c>
      <c r="Z6" s="80" t="s">
        <v>70</v>
      </c>
      <c r="AA6" s="80" t="s">
        <v>70</v>
      </c>
      <c r="AB6" s="81" t="s">
        <v>70</v>
      </c>
      <c r="AC6" s="22" t="s">
        <v>6</v>
      </c>
      <c r="AD6" s="165"/>
      <c r="AE6" s="165"/>
      <c r="AF6" s="41"/>
      <c r="AG6" s="41"/>
    </row>
    <row r="7" spans="1:33" s="39" customFormat="1" ht="15.6" customHeight="1" x14ac:dyDescent="0.15">
      <c r="A7" s="145">
        <v>5.5</v>
      </c>
      <c r="B7" s="20" t="s">
        <v>7</v>
      </c>
      <c r="C7" s="82">
        <v>0</v>
      </c>
      <c r="D7" s="83">
        <v>1</v>
      </c>
      <c r="E7" s="83">
        <v>2</v>
      </c>
      <c r="F7" s="83">
        <v>1</v>
      </c>
      <c r="G7" s="83">
        <v>2</v>
      </c>
      <c r="H7" s="83">
        <v>1</v>
      </c>
      <c r="I7" s="83">
        <v>1</v>
      </c>
      <c r="J7" s="83">
        <v>0</v>
      </c>
      <c r="K7" s="83">
        <v>0</v>
      </c>
      <c r="L7" s="83">
        <v>0</v>
      </c>
      <c r="M7" s="83">
        <v>1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4">
        <v>0</v>
      </c>
      <c r="U7" s="85">
        <v>0</v>
      </c>
      <c r="V7" s="86"/>
      <c r="W7" s="87" t="s">
        <v>70</v>
      </c>
      <c r="X7" s="87" t="s">
        <v>70</v>
      </c>
      <c r="Y7" s="88" t="s">
        <v>70</v>
      </c>
      <c r="Z7" s="89" t="s">
        <v>70</v>
      </c>
      <c r="AA7" s="89" t="s">
        <v>70</v>
      </c>
      <c r="AB7" s="90"/>
      <c r="AC7" s="23">
        <f>SUM(C7:AA7)</f>
        <v>9</v>
      </c>
      <c r="AD7" s="166"/>
      <c r="AE7" s="166"/>
      <c r="AF7" s="41"/>
      <c r="AG7" s="41"/>
    </row>
    <row r="8" spans="1:33" s="39" customFormat="1" ht="15.6" customHeight="1" x14ac:dyDescent="0.2">
      <c r="A8" s="173" t="s">
        <v>54</v>
      </c>
      <c r="B8" s="20" t="s">
        <v>8</v>
      </c>
      <c r="C8" s="82">
        <f>C7</f>
        <v>0</v>
      </c>
      <c r="D8" s="91">
        <f t="shared" ref="D8:V8" si="0">C8-D6+D7</f>
        <v>1</v>
      </c>
      <c r="E8" s="91">
        <f t="shared" si="0"/>
        <v>3</v>
      </c>
      <c r="F8" s="91">
        <f t="shared" si="0"/>
        <v>4</v>
      </c>
      <c r="G8" s="91">
        <f t="shared" si="0"/>
        <v>6</v>
      </c>
      <c r="H8" s="91">
        <f t="shared" si="0"/>
        <v>7</v>
      </c>
      <c r="I8" s="91">
        <f t="shared" si="0"/>
        <v>7</v>
      </c>
      <c r="J8" s="91">
        <f t="shared" si="0"/>
        <v>5</v>
      </c>
      <c r="K8" s="91">
        <f t="shared" si="0"/>
        <v>4</v>
      </c>
      <c r="L8" s="91">
        <f t="shared" si="0"/>
        <v>3</v>
      </c>
      <c r="M8" s="91">
        <f t="shared" si="0"/>
        <v>4</v>
      </c>
      <c r="N8" s="91">
        <f t="shared" si="0"/>
        <v>3</v>
      </c>
      <c r="O8" s="91">
        <f t="shared" si="0"/>
        <v>3</v>
      </c>
      <c r="P8" s="91">
        <f t="shared" si="0"/>
        <v>3</v>
      </c>
      <c r="Q8" s="91">
        <f t="shared" si="0"/>
        <v>3</v>
      </c>
      <c r="R8" s="91">
        <f t="shared" si="0"/>
        <v>3</v>
      </c>
      <c r="S8" s="91">
        <f t="shared" si="0"/>
        <v>2</v>
      </c>
      <c r="T8" s="92">
        <f t="shared" si="0"/>
        <v>1</v>
      </c>
      <c r="U8" s="93">
        <f t="shared" si="0"/>
        <v>0</v>
      </c>
      <c r="V8" s="94">
        <f t="shared" si="0"/>
        <v>0</v>
      </c>
      <c r="W8" s="95" t="s">
        <v>70</v>
      </c>
      <c r="X8" s="95" t="s">
        <v>70</v>
      </c>
      <c r="Y8" s="96" t="s">
        <v>70</v>
      </c>
      <c r="Z8" s="97" t="s">
        <v>70</v>
      </c>
      <c r="AA8" s="97" t="s">
        <v>70</v>
      </c>
      <c r="AB8" s="98" t="s">
        <v>70</v>
      </c>
      <c r="AC8" s="24"/>
      <c r="AD8" s="167">
        <f>MAX(C8:AB8)</f>
        <v>7</v>
      </c>
      <c r="AE8" s="167">
        <f>V8+SUM(W7:AA7)</f>
        <v>0</v>
      </c>
      <c r="AF8" s="41"/>
      <c r="AG8" s="41"/>
    </row>
    <row r="9" spans="1:33" s="39" customFormat="1" ht="15.6" customHeight="1" x14ac:dyDescent="0.2">
      <c r="A9" s="174"/>
      <c r="B9" s="20" t="s">
        <v>9</v>
      </c>
      <c r="C9" s="147"/>
      <c r="D9" s="148"/>
      <c r="E9" s="148"/>
      <c r="F9" s="148"/>
      <c r="G9" s="148"/>
      <c r="H9" s="148"/>
      <c r="I9" s="99">
        <v>6.01</v>
      </c>
      <c r="J9" s="148"/>
      <c r="K9" s="148"/>
      <c r="L9" s="148"/>
      <c r="M9" s="148"/>
      <c r="N9" s="148"/>
      <c r="O9" s="99">
        <v>6.12</v>
      </c>
      <c r="P9" s="148"/>
      <c r="Q9" s="148"/>
      <c r="R9" s="99">
        <v>6.17</v>
      </c>
      <c r="S9" s="148"/>
      <c r="T9" s="148"/>
      <c r="U9" s="149"/>
      <c r="V9" s="150">
        <v>6.2320000000000002</v>
      </c>
      <c r="W9" s="149"/>
      <c r="X9" s="100" t="s">
        <v>70</v>
      </c>
      <c r="Y9" s="149"/>
      <c r="Z9" s="148"/>
      <c r="AA9" s="148"/>
      <c r="AB9" s="151" t="s">
        <v>70</v>
      </c>
      <c r="AC9" s="25">
        <v>33</v>
      </c>
      <c r="AD9" s="166"/>
      <c r="AE9" s="166"/>
      <c r="AF9" s="41"/>
      <c r="AG9" s="41"/>
    </row>
    <row r="10" spans="1:33" s="39" customFormat="1" ht="15.6" customHeight="1" x14ac:dyDescent="0.2">
      <c r="A10" s="175"/>
      <c r="B10" s="21" t="s">
        <v>10</v>
      </c>
      <c r="C10" s="152">
        <v>5.5</v>
      </c>
      <c r="D10" s="153"/>
      <c r="E10" s="153"/>
      <c r="F10" s="153"/>
      <c r="G10" s="153"/>
      <c r="H10" s="153"/>
      <c r="I10" s="101">
        <v>6.02</v>
      </c>
      <c r="J10" s="153"/>
      <c r="K10" s="153"/>
      <c r="L10" s="153"/>
      <c r="M10" s="153"/>
      <c r="N10" s="153"/>
      <c r="O10" s="101">
        <v>6.13</v>
      </c>
      <c r="P10" s="153"/>
      <c r="Q10" s="153"/>
      <c r="R10" s="101">
        <v>6.18</v>
      </c>
      <c r="S10" s="153"/>
      <c r="T10" s="153"/>
      <c r="U10" s="153"/>
      <c r="V10" s="154"/>
      <c r="W10" s="153"/>
      <c r="X10" s="102" t="s">
        <v>70</v>
      </c>
      <c r="Y10" s="153"/>
      <c r="Z10" s="153"/>
      <c r="AA10" s="153"/>
      <c r="AB10" s="155"/>
      <c r="AC10" s="24"/>
      <c r="AD10" s="168"/>
      <c r="AE10" s="168"/>
      <c r="AF10" s="41"/>
      <c r="AG10" s="41"/>
    </row>
    <row r="11" spans="1:33" s="39" customFormat="1" ht="15.6" customHeight="1" thickBot="1" x14ac:dyDescent="0.25">
      <c r="A11" s="146">
        <v>526</v>
      </c>
      <c r="B11" s="43" t="s">
        <v>11</v>
      </c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5"/>
      <c r="AC11" s="44"/>
      <c r="AD11" s="169"/>
      <c r="AE11" s="169"/>
      <c r="AF11" s="41"/>
      <c r="AG11" s="41"/>
    </row>
    <row r="12" spans="1:33" ht="15.6" customHeight="1" x14ac:dyDescent="0.2">
      <c r="A12" s="144"/>
      <c r="B12" s="18" t="s">
        <v>5</v>
      </c>
      <c r="C12" s="73"/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1</v>
      </c>
      <c r="J12" s="74">
        <v>0</v>
      </c>
      <c r="K12" s="74">
        <v>1</v>
      </c>
      <c r="L12" s="74">
        <v>0</v>
      </c>
      <c r="M12" s="74">
        <v>4</v>
      </c>
      <c r="N12" s="74">
        <v>1</v>
      </c>
      <c r="O12" s="74">
        <v>4</v>
      </c>
      <c r="P12" s="74">
        <v>0</v>
      </c>
      <c r="Q12" s="74">
        <v>6</v>
      </c>
      <c r="R12" s="74">
        <v>3</v>
      </c>
      <c r="S12" s="74">
        <v>0</v>
      </c>
      <c r="T12" s="75">
        <v>2</v>
      </c>
      <c r="U12" s="76">
        <v>0</v>
      </c>
      <c r="V12" s="77">
        <v>1</v>
      </c>
      <c r="W12" s="78" t="s">
        <v>70</v>
      </c>
      <c r="X12" s="78" t="s">
        <v>70</v>
      </c>
      <c r="Y12" s="79" t="s">
        <v>70</v>
      </c>
      <c r="Z12" s="80" t="s">
        <v>70</v>
      </c>
      <c r="AA12" s="80" t="s">
        <v>70</v>
      </c>
      <c r="AB12" s="81" t="s">
        <v>70</v>
      </c>
      <c r="AC12" s="22" t="s">
        <v>6</v>
      </c>
      <c r="AD12" s="165"/>
      <c r="AE12" s="165"/>
      <c r="AF12" s="41"/>
      <c r="AG12" s="41"/>
    </row>
    <row r="13" spans="1:33" ht="15.6" customHeight="1" x14ac:dyDescent="0.2">
      <c r="A13" s="145">
        <v>7.2</v>
      </c>
      <c r="B13" s="20" t="s">
        <v>7</v>
      </c>
      <c r="C13" s="82">
        <v>0</v>
      </c>
      <c r="D13" s="83">
        <v>2</v>
      </c>
      <c r="E13" s="83">
        <v>2</v>
      </c>
      <c r="F13" s="83">
        <v>1</v>
      </c>
      <c r="G13" s="83">
        <v>2</v>
      </c>
      <c r="H13" s="83">
        <v>0</v>
      </c>
      <c r="I13" s="83">
        <v>8</v>
      </c>
      <c r="J13" s="83">
        <v>0</v>
      </c>
      <c r="K13" s="83">
        <v>3</v>
      </c>
      <c r="L13" s="83">
        <v>0</v>
      </c>
      <c r="M13" s="83">
        <v>2</v>
      </c>
      <c r="N13" s="83">
        <v>2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4">
        <v>0</v>
      </c>
      <c r="U13" s="85">
        <v>1</v>
      </c>
      <c r="V13" s="154"/>
      <c r="W13" s="87" t="s">
        <v>70</v>
      </c>
      <c r="X13" s="87" t="s">
        <v>70</v>
      </c>
      <c r="Y13" s="88" t="s">
        <v>70</v>
      </c>
      <c r="Z13" s="89" t="s">
        <v>70</v>
      </c>
      <c r="AA13" s="89" t="s">
        <v>70</v>
      </c>
      <c r="AB13" s="90"/>
      <c r="AC13" s="23">
        <f>SUM(C13:AA13)</f>
        <v>23</v>
      </c>
      <c r="AD13" s="166"/>
      <c r="AE13" s="166"/>
      <c r="AF13" s="41"/>
      <c r="AG13" s="41"/>
    </row>
    <row r="14" spans="1:33" ht="15.6" customHeight="1" x14ac:dyDescent="0.2">
      <c r="A14" s="173" t="s">
        <v>54</v>
      </c>
      <c r="B14" s="20" t="s">
        <v>8</v>
      </c>
      <c r="C14" s="82">
        <f>C13</f>
        <v>0</v>
      </c>
      <c r="D14" s="91">
        <f t="shared" ref="D14:V14" si="1">C14-D12+D13</f>
        <v>2</v>
      </c>
      <c r="E14" s="91">
        <f t="shared" si="1"/>
        <v>4</v>
      </c>
      <c r="F14" s="91">
        <f t="shared" si="1"/>
        <v>5</v>
      </c>
      <c r="G14" s="91">
        <f t="shared" si="1"/>
        <v>7</v>
      </c>
      <c r="H14" s="91">
        <f t="shared" si="1"/>
        <v>7</v>
      </c>
      <c r="I14" s="91">
        <f t="shared" si="1"/>
        <v>14</v>
      </c>
      <c r="J14" s="91">
        <f t="shared" si="1"/>
        <v>14</v>
      </c>
      <c r="K14" s="91">
        <f t="shared" si="1"/>
        <v>16</v>
      </c>
      <c r="L14" s="91">
        <f t="shared" si="1"/>
        <v>16</v>
      </c>
      <c r="M14" s="91">
        <f t="shared" si="1"/>
        <v>14</v>
      </c>
      <c r="N14" s="91">
        <f t="shared" si="1"/>
        <v>15</v>
      </c>
      <c r="O14" s="91">
        <f t="shared" si="1"/>
        <v>11</v>
      </c>
      <c r="P14" s="91">
        <f t="shared" si="1"/>
        <v>11</v>
      </c>
      <c r="Q14" s="91">
        <f t="shared" si="1"/>
        <v>5</v>
      </c>
      <c r="R14" s="91">
        <f t="shared" si="1"/>
        <v>2</v>
      </c>
      <c r="S14" s="91">
        <f t="shared" si="1"/>
        <v>2</v>
      </c>
      <c r="T14" s="92">
        <f t="shared" si="1"/>
        <v>0</v>
      </c>
      <c r="U14" s="93">
        <f t="shared" si="1"/>
        <v>1</v>
      </c>
      <c r="V14" s="94">
        <f t="shared" si="1"/>
        <v>0</v>
      </c>
      <c r="W14" s="95" t="s">
        <v>70</v>
      </c>
      <c r="X14" s="95" t="s">
        <v>70</v>
      </c>
      <c r="Y14" s="96" t="s">
        <v>70</v>
      </c>
      <c r="Z14" s="97" t="s">
        <v>70</v>
      </c>
      <c r="AA14" s="97" t="s">
        <v>70</v>
      </c>
      <c r="AB14" s="98" t="s">
        <v>70</v>
      </c>
      <c r="AC14" s="24"/>
      <c r="AD14" s="167">
        <f>MAX(C14:AB14)</f>
        <v>16</v>
      </c>
      <c r="AE14" s="167">
        <f>V14+SUM(W13:AA13)</f>
        <v>0</v>
      </c>
      <c r="AF14" s="41"/>
      <c r="AG14" s="41"/>
    </row>
    <row r="15" spans="1:33" ht="15.6" customHeight="1" x14ac:dyDescent="0.2">
      <c r="A15" s="174"/>
      <c r="B15" s="20" t="s">
        <v>9</v>
      </c>
      <c r="C15" s="147"/>
      <c r="D15" s="148"/>
      <c r="E15" s="148"/>
      <c r="F15" s="148"/>
      <c r="G15" s="148"/>
      <c r="H15" s="148"/>
      <c r="I15" s="99">
        <v>7.32</v>
      </c>
      <c r="J15" s="148"/>
      <c r="K15" s="148"/>
      <c r="L15" s="148"/>
      <c r="M15" s="148"/>
      <c r="N15" s="148"/>
      <c r="O15" s="99">
        <v>7.41</v>
      </c>
      <c r="P15" s="148"/>
      <c r="Q15" s="148"/>
      <c r="R15" s="99">
        <v>7.48</v>
      </c>
      <c r="S15" s="148"/>
      <c r="T15" s="148"/>
      <c r="U15" s="149"/>
      <c r="V15" s="150">
        <v>7.53</v>
      </c>
      <c r="W15" s="149"/>
      <c r="X15" s="100" t="s">
        <v>70</v>
      </c>
      <c r="Y15" s="149"/>
      <c r="Z15" s="148"/>
      <c r="AA15" s="148"/>
      <c r="AB15" s="151" t="s">
        <v>70</v>
      </c>
      <c r="AC15" s="25">
        <v>33</v>
      </c>
      <c r="AD15" s="166"/>
      <c r="AE15" s="166"/>
      <c r="AF15" s="41"/>
      <c r="AG15" s="41"/>
    </row>
    <row r="16" spans="1:33" ht="15.6" customHeight="1" x14ac:dyDescent="0.2">
      <c r="A16" s="175"/>
      <c r="B16" s="21" t="s">
        <v>10</v>
      </c>
      <c r="C16" s="152">
        <v>7.2</v>
      </c>
      <c r="D16" s="153"/>
      <c r="E16" s="153"/>
      <c r="F16" s="153"/>
      <c r="G16" s="153"/>
      <c r="H16" s="153"/>
      <c r="I16" s="101">
        <v>7.33</v>
      </c>
      <c r="J16" s="153"/>
      <c r="K16" s="153"/>
      <c r="L16" s="153"/>
      <c r="M16" s="153"/>
      <c r="N16" s="153"/>
      <c r="O16" s="101">
        <v>7.42</v>
      </c>
      <c r="P16" s="153"/>
      <c r="Q16" s="153"/>
      <c r="R16" s="101">
        <v>7.49</v>
      </c>
      <c r="S16" s="153"/>
      <c r="T16" s="153"/>
      <c r="U16" s="153"/>
      <c r="V16" s="154"/>
      <c r="W16" s="153"/>
      <c r="X16" s="102" t="s">
        <v>70</v>
      </c>
      <c r="Y16" s="153"/>
      <c r="Z16" s="153"/>
      <c r="AA16" s="153"/>
      <c r="AB16" s="155"/>
      <c r="AC16" s="24"/>
      <c r="AD16" s="168"/>
      <c r="AE16" s="168"/>
      <c r="AF16" s="41"/>
      <c r="AG16" s="41"/>
    </row>
    <row r="17" spans="1:33" ht="15.6" customHeight="1" thickBot="1" x14ac:dyDescent="0.25">
      <c r="A17" s="146">
        <v>526</v>
      </c>
      <c r="B17" s="43" t="s">
        <v>11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5"/>
      <c r="AC17" s="44"/>
      <c r="AD17" s="169"/>
      <c r="AE17" s="169"/>
      <c r="AF17" s="41"/>
      <c r="AG17" s="41"/>
    </row>
    <row r="18" spans="1:33" ht="15.6" customHeight="1" x14ac:dyDescent="0.2">
      <c r="A18" s="144"/>
      <c r="B18" s="18" t="s">
        <v>5</v>
      </c>
      <c r="C18" s="73"/>
      <c r="D18" s="74">
        <v>0</v>
      </c>
      <c r="E18" s="74">
        <v>0</v>
      </c>
      <c r="F18" s="74">
        <v>0</v>
      </c>
      <c r="G18" s="74">
        <v>1</v>
      </c>
      <c r="H18" s="74">
        <v>1</v>
      </c>
      <c r="I18" s="74">
        <v>2</v>
      </c>
      <c r="J18" s="74">
        <v>0</v>
      </c>
      <c r="K18" s="74">
        <v>0</v>
      </c>
      <c r="L18" s="74">
        <v>1</v>
      </c>
      <c r="M18" s="74">
        <v>1</v>
      </c>
      <c r="N18" s="74">
        <v>3</v>
      </c>
      <c r="O18" s="74">
        <v>0</v>
      </c>
      <c r="P18" s="74">
        <v>2</v>
      </c>
      <c r="Q18" s="74">
        <v>0</v>
      </c>
      <c r="R18" s="74">
        <v>3</v>
      </c>
      <c r="S18" s="74">
        <v>1</v>
      </c>
      <c r="T18" s="75">
        <v>3</v>
      </c>
      <c r="U18" s="76">
        <v>1</v>
      </c>
      <c r="V18" s="77" t="s">
        <v>70</v>
      </c>
      <c r="W18" s="78">
        <v>0</v>
      </c>
      <c r="X18" s="78">
        <v>1</v>
      </c>
      <c r="Y18" s="79">
        <v>0</v>
      </c>
      <c r="Z18" s="80">
        <v>1</v>
      </c>
      <c r="AA18" s="80">
        <v>0</v>
      </c>
      <c r="AB18" s="81">
        <v>2</v>
      </c>
      <c r="AC18" s="22" t="s">
        <v>6</v>
      </c>
      <c r="AD18" s="165"/>
      <c r="AE18" s="165"/>
      <c r="AF18" s="41"/>
      <c r="AG18" s="41"/>
    </row>
    <row r="19" spans="1:33" ht="15.6" customHeight="1" x14ac:dyDescent="0.2">
      <c r="A19" s="145">
        <v>9</v>
      </c>
      <c r="B19" s="20" t="s">
        <v>7</v>
      </c>
      <c r="C19" s="82">
        <v>2</v>
      </c>
      <c r="D19" s="83">
        <v>1</v>
      </c>
      <c r="E19" s="83">
        <v>2</v>
      </c>
      <c r="F19" s="83">
        <v>1</v>
      </c>
      <c r="G19" s="83">
        <v>1</v>
      </c>
      <c r="H19" s="83">
        <v>1</v>
      </c>
      <c r="I19" s="83">
        <v>6</v>
      </c>
      <c r="J19" s="83">
        <v>3</v>
      </c>
      <c r="K19" s="83">
        <v>2</v>
      </c>
      <c r="L19" s="83">
        <v>0</v>
      </c>
      <c r="M19" s="83">
        <v>0</v>
      </c>
      <c r="N19" s="83">
        <v>1</v>
      </c>
      <c r="O19" s="83">
        <v>0</v>
      </c>
      <c r="P19" s="83">
        <v>0</v>
      </c>
      <c r="Q19" s="83">
        <v>2</v>
      </c>
      <c r="R19" s="83">
        <v>0</v>
      </c>
      <c r="S19" s="83">
        <v>1</v>
      </c>
      <c r="T19" s="84">
        <v>0</v>
      </c>
      <c r="U19" s="85">
        <v>0</v>
      </c>
      <c r="V19" s="154"/>
      <c r="W19" s="87">
        <v>0</v>
      </c>
      <c r="X19" s="87">
        <v>0</v>
      </c>
      <c r="Y19" s="88">
        <v>0</v>
      </c>
      <c r="Z19" s="89">
        <v>0</v>
      </c>
      <c r="AA19" s="89">
        <v>0</v>
      </c>
      <c r="AB19" s="90"/>
      <c r="AC19" s="23">
        <f>SUM(C19:AA19)</f>
        <v>23</v>
      </c>
      <c r="AD19" s="166"/>
      <c r="AE19" s="166"/>
      <c r="AF19" s="41"/>
      <c r="AG19" s="41"/>
    </row>
    <row r="20" spans="1:33" ht="15.6" customHeight="1" x14ac:dyDescent="0.2">
      <c r="A20" s="173" t="s">
        <v>54</v>
      </c>
      <c r="B20" s="20" t="s">
        <v>8</v>
      </c>
      <c r="C20" s="82">
        <f>C19</f>
        <v>2</v>
      </c>
      <c r="D20" s="91">
        <f t="shared" ref="D20:AA20" si="2">C20-D18+D19</f>
        <v>3</v>
      </c>
      <c r="E20" s="91">
        <f t="shared" si="2"/>
        <v>5</v>
      </c>
      <c r="F20" s="91">
        <f t="shared" si="2"/>
        <v>6</v>
      </c>
      <c r="G20" s="91">
        <f t="shared" si="2"/>
        <v>6</v>
      </c>
      <c r="H20" s="91">
        <f t="shared" si="2"/>
        <v>6</v>
      </c>
      <c r="I20" s="91">
        <f t="shared" si="2"/>
        <v>10</v>
      </c>
      <c r="J20" s="91">
        <f t="shared" si="2"/>
        <v>13</v>
      </c>
      <c r="K20" s="91">
        <f t="shared" si="2"/>
        <v>15</v>
      </c>
      <c r="L20" s="91">
        <f t="shared" si="2"/>
        <v>14</v>
      </c>
      <c r="M20" s="91">
        <f t="shared" si="2"/>
        <v>13</v>
      </c>
      <c r="N20" s="91">
        <f t="shared" si="2"/>
        <v>11</v>
      </c>
      <c r="O20" s="91">
        <f t="shared" si="2"/>
        <v>11</v>
      </c>
      <c r="P20" s="91">
        <f t="shared" si="2"/>
        <v>9</v>
      </c>
      <c r="Q20" s="91">
        <f t="shared" si="2"/>
        <v>11</v>
      </c>
      <c r="R20" s="91">
        <f t="shared" si="2"/>
        <v>8</v>
      </c>
      <c r="S20" s="91">
        <f t="shared" si="2"/>
        <v>8</v>
      </c>
      <c r="T20" s="92">
        <f t="shared" si="2"/>
        <v>5</v>
      </c>
      <c r="U20" s="93">
        <f t="shared" si="2"/>
        <v>4</v>
      </c>
      <c r="V20" s="94" t="s">
        <v>70</v>
      </c>
      <c r="W20" s="95">
        <f>U20-W18+W19</f>
        <v>4</v>
      </c>
      <c r="X20" s="95">
        <f t="shared" si="2"/>
        <v>3</v>
      </c>
      <c r="Y20" s="96">
        <f t="shared" si="2"/>
        <v>3</v>
      </c>
      <c r="Z20" s="97">
        <f t="shared" si="2"/>
        <v>2</v>
      </c>
      <c r="AA20" s="97">
        <f t="shared" si="2"/>
        <v>2</v>
      </c>
      <c r="AB20" s="98">
        <f>AA20-AB18</f>
        <v>0</v>
      </c>
      <c r="AC20" s="24"/>
      <c r="AD20" s="167">
        <f>MAX(C20:AB20)</f>
        <v>15</v>
      </c>
      <c r="AE20" s="167">
        <f>U20+SUM(W19:AA19)</f>
        <v>4</v>
      </c>
      <c r="AF20" s="41"/>
      <c r="AG20" s="41"/>
    </row>
    <row r="21" spans="1:33" ht="15.6" customHeight="1" x14ac:dyDescent="0.2">
      <c r="A21" s="174"/>
      <c r="B21" s="20" t="s">
        <v>9</v>
      </c>
      <c r="C21" s="147"/>
      <c r="D21" s="148"/>
      <c r="E21" s="148"/>
      <c r="F21" s="148"/>
      <c r="G21" s="148"/>
      <c r="H21" s="148"/>
      <c r="I21" s="99">
        <v>9.11</v>
      </c>
      <c r="J21" s="148"/>
      <c r="K21" s="148"/>
      <c r="L21" s="148"/>
      <c r="M21" s="148"/>
      <c r="N21" s="148"/>
      <c r="O21" s="99">
        <v>9.2200000000000006</v>
      </c>
      <c r="P21" s="148"/>
      <c r="Q21" s="148"/>
      <c r="R21" s="99">
        <v>9.2799999999999994</v>
      </c>
      <c r="S21" s="148"/>
      <c r="T21" s="148"/>
      <c r="U21" s="149"/>
      <c r="V21" s="150" t="s">
        <v>70</v>
      </c>
      <c r="W21" s="149"/>
      <c r="X21" s="100">
        <v>9.34</v>
      </c>
      <c r="Y21" s="149"/>
      <c r="Z21" s="148"/>
      <c r="AA21" s="148"/>
      <c r="AB21" s="151">
        <v>9.4</v>
      </c>
      <c r="AC21" s="25">
        <v>40</v>
      </c>
      <c r="AD21" s="166"/>
      <c r="AE21" s="166"/>
      <c r="AF21" s="41"/>
      <c r="AG21" s="41"/>
    </row>
    <row r="22" spans="1:33" ht="15.6" customHeight="1" x14ac:dyDescent="0.2">
      <c r="A22" s="175"/>
      <c r="B22" s="21" t="s">
        <v>10</v>
      </c>
      <c r="C22" s="152">
        <v>9</v>
      </c>
      <c r="D22" s="153"/>
      <c r="E22" s="153"/>
      <c r="F22" s="153"/>
      <c r="G22" s="153"/>
      <c r="H22" s="153"/>
      <c r="I22" s="101">
        <v>9.1199999999999992</v>
      </c>
      <c r="J22" s="153"/>
      <c r="K22" s="153"/>
      <c r="L22" s="153"/>
      <c r="M22" s="153"/>
      <c r="N22" s="153"/>
      <c r="O22" s="101">
        <v>9.23</v>
      </c>
      <c r="P22" s="153"/>
      <c r="Q22" s="153"/>
      <c r="R22" s="101">
        <v>9.2899999999999991</v>
      </c>
      <c r="S22" s="153"/>
      <c r="T22" s="153"/>
      <c r="U22" s="153"/>
      <c r="V22" s="154"/>
      <c r="W22" s="153"/>
      <c r="X22" s="102">
        <v>9.35</v>
      </c>
      <c r="Y22" s="153"/>
      <c r="Z22" s="153"/>
      <c r="AA22" s="153"/>
      <c r="AB22" s="155"/>
      <c r="AC22" s="24"/>
      <c r="AD22" s="168"/>
      <c r="AE22" s="168"/>
      <c r="AF22" s="41"/>
      <c r="AG22" s="41"/>
    </row>
    <row r="23" spans="1:33" ht="15.6" customHeight="1" thickBot="1" x14ac:dyDescent="0.25">
      <c r="A23" s="146">
        <v>526</v>
      </c>
      <c r="B23" s="43" t="s">
        <v>11</v>
      </c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5"/>
      <c r="AC23" s="44"/>
      <c r="AD23" s="169"/>
      <c r="AE23" s="169"/>
      <c r="AF23" s="41"/>
      <c r="AG23" s="41"/>
    </row>
    <row r="24" spans="1:33" ht="15.6" customHeight="1" x14ac:dyDescent="0.2">
      <c r="A24" s="144"/>
      <c r="B24" s="18" t="s">
        <v>5</v>
      </c>
      <c r="C24" s="73"/>
      <c r="D24" s="74">
        <v>0</v>
      </c>
      <c r="E24" s="74">
        <v>1</v>
      </c>
      <c r="F24" s="74">
        <v>2</v>
      </c>
      <c r="G24" s="74">
        <v>0</v>
      </c>
      <c r="H24" s="74">
        <v>3</v>
      </c>
      <c r="I24" s="74">
        <v>8</v>
      </c>
      <c r="J24" s="74">
        <v>5</v>
      </c>
      <c r="K24" s="74">
        <v>1</v>
      </c>
      <c r="L24" s="74">
        <v>4</v>
      </c>
      <c r="M24" s="74">
        <v>1</v>
      </c>
      <c r="N24" s="74">
        <v>12</v>
      </c>
      <c r="O24" s="74">
        <v>2</v>
      </c>
      <c r="P24" s="74">
        <v>5</v>
      </c>
      <c r="Q24" s="74">
        <v>2</v>
      </c>
      <c r="R24" s="74">
        <v>1</v>
      </c>
      <c r="S24" s="74">
        <v>2</v>
      </c>
      <c r="T24" s="75">
        <v>1</v>
      </c>
      <c r="U24" s="76">
        <v>1</v>
      </c>
      <c r="V24" s="77">
        <v>2</v>
      </c>
      <c r="W24" s="78" t="s">
        <v>70</v>
      </c>
      <c r="X24" s="78" t="s">
        <v>70</v>
      </c>
      <c r="Y24" s="79" t="s">
        <v>70</v>
      </c>
      <c r="Z24" s="80" t="s">
        <v>70</v>
      </c>
      <c r="AA24" s="80" t="s">
        <v>70</v>
      </c>
      <c r="AB24" s="81" t="s">
        <v>70</v>
      </c>
      <c r="AC24" s="22" t="s">
        <v>6</v>
      </c>
      <c r="AD24" s="165"/>
      <c r="AE24" s="165"/>
      <c r="AF24" s="41"/>
      <c r="AG24" s="41"/>
    </row>
    <row r="25" spans="1:33" ht="15.6" customHeight="1" x14ac:dyDescent="0.2">
      <c r="A25" s="145">
        <v>11.31</v>
      </c>
      <c r="B25" s="20" t="s">
        <v>7</v>
      </c>
      <c r="C25" s="82">
        <v>6</v>
      </c>
      <c r="D25" s="83">
        <v>4</v>
      </c>
      <c r="E25" s="83">
        <v>13</v>
      </c>
      <c r="F25" s="83">
        <v>0</v>
      </c>
      <c r="G25" s="83">
        <v>4</v>
      </c>
      <c r="H25" s="83">
        <v>5</v>
      </c>
      <c r="I25" s="83">
        <v>10</v>
      </c>
      <c r="J25" s="83">
        <v>6</v>
      </c>
      <c r="K25" s="83">
        <v>0</v>
      </c>
      <c r="L25" s="83">
        <v>3</v>
      </c>
      <c r="M25" s="83">
        <v>0</v>
      </c>
      <c r="N25" s="83">
        <v>2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4">
        <v>0</v>
      </c>
      <c r="U25" s="85">
        <v>0</v>
      </c>
      <c r="V25" s="154"/>
      <c r="W25" s="87" t="s">
        <v>70</v>
      </c>
      <c r="X25" s="87" t="s">
        <v>70</v>
      </c>
      <c r="Y25" s="88" t="s">
        <v>70</v>
      </c>
      <c r="Z25" s="89" t="s">
        <v>70</v>
      </c>
      <c r="AA25" s="89" t="s">
        <v>70</v>
      </c>
      <c r="AB25" s="90"/>
      <c r="AC25" s="23">
        <f>SUM(C25:AA25)</f>
        <v>53</v>
      </c>
      <c r="AD25" s="166"/>
      <c r="AE25" s="166"/>
      <c r="AF25" s="41"/>
      <c r="AG25" s="41"/>
    </row>
    <row r="26" spans="1:33" ht="15.6" customHeight="1" x14ac:dyDescent="0.2">
      <c r="A26" s="173" t="s">
        <v>54</v>
      </c>
      <c r="B26" s="20" t="s">
        <v>8</v>
      </c>
      <c r="C26" s="82">
        <f>C25</f>
        <v>6</v>
      </c>
      <c r="D26" s="91">
        <f t="shared" ref="D26:V26" si="3">C26-D24+D25</f>
        <v>10</v>
      </c>
      <c r="E26" s="91">
        <f t="shared" si="3"/>
        <v>22</v>
      </c>
      <c r="F26" s="91">
        <f t="shared" si="3"/>
        <v>20</v>
      </c>
      <c r="G26" s="91">
        <f t="shared" si="3"/>
        <v>24</v>
      </c>
      <c r="H26" s="91">
        <f t="shared" si="3"/>
        <v>26</v>
      </c>
      <c r="I26" s="91">
        <f t="shared" si="3"/>
        <v>28</v>
      </c>
      <c r="J26" s="91">
        <f t="shared" si="3"/>
        <v>29</v>
      </c>
      <c r="K26" s="91">
        <f t="shared" si="3"/>
        <v>28</v>
      </c>
      <c r="L26" s="91">
        <f t="shared" si="3"/>
        <v>27</v>
      </c>
      <c r="M26" s="91">
        <f t="shared" si="3"/>
        <v>26</v>
      </c>
      <c r="N26" s="91">
        <f t="shared" si="3"/>
        <v>16</v>
      </c>
      <c r="O26" s="91">
        <f t="shared" si="3"/>
        <v>14</v>
      </c>
      <c r="P26" s="91">
        <f t="shared" si="3"/>
        <v>9</v>
      </c>
      <c r="Q26" s="91">
        <f t="shared" si="3"/>
        <v>7</v>
      </c>
      <c r="R26" s="91">
        <f t="shared" si="3"/>
        <v>6</v>
      </c>
      <c r="S26" s="91">
        <f t="shared" si="3"/>
        <v>4</v>
      </c>
      <c r="T26" s="92">
        <f t="shared" si="3"/>
        <v>3</v>
      </c>
      <c r="U26" s="93">
        <f t="shared" si="3"/>
        <v>2</v>
      </c>
      <c r="V26" s="94">
        <f t="shared" si="3"/>
        <v>0</v>
      </c>
      <c r="W26" s="95" t="s">
        <v>70</v>
      </c>
      <c r="X26" s="95" t="s">
        <v>70</v>
      </c>
      <c r="Y26" s="96" t="s">
        <v>70</v>
      </c>
      <c r="Z26" s="97" t="s">
        <v>70</v>
      </c>
      <c r="AA26" s="97" t="s">
        <v>70</v>
      </c>
      <c r="AB26" s="98" t="s">
        <v>70</v>
      </c>
      <c r="AC26" s="24"/>
      <c r="AD26" s="167">
        <f>MAX(C26:AB26)</f>
        <v>29</v>
      </c>
      <c r="AE26" s="167">
        <f>V26+SUM(W25:AA25)</f>
        <v>0</v>
      </c>
      <c r="AF26" s="41"/>
      <c r="AG26" s="41"/>
    </row>
    <row r="27" spans="1:33" ht="15.6" customHeight="1" x14ac:dyDescent="0.2">
      <c r="A27" s="174"/>
      <c r="B27" s="20" t="s">
        <v>9</v>
      </c>
      <c r="C27" s="147"/>
      <c r="D27" s="148"/>
      <c r="E27" s="148"/>
      <c r="F27" s="148"/>
      <c r="G27" s="148"/>
      <c r="H27" s="148"/>
      <c r="I27" s="99">
        <v>11.43</v>
      </c>
      <c r="J27" s="148"/>
      <c r="K27" s="148"/>
      <c r="L27" s="148"/>
      <c r="M27" s="148"/>
      <c r="N27" s="148"/>
      <c r="O27" s="99">
        <v>11.52</v>
      </c>
      <c r="P27" s="148"/>
      <c r="Q27" s="148"/>
      <c r="R27" s="99">
        <v>11.58</v>
      </c>
      <c r="S27" s="148"/>
      <c r="T27" s="148"/>
      <c r="U27" s="149"/>
      <c r="V27" s="150">
        <v>12.02</v>
      </c>
      <c r="W27" s="149"/>
      <c r="X27" s="100" t="s">
        <v>70</v>
      </c>
      <c r="Y27" s="149"/>
      <c r="Z27" s="148"/>
      <c r="AA27" s="148"/>
      <c r="AB27" s="151" t="s">
        <v>70</v>
      </c>
      <c r="AC27" s="25">
        <v>31</v>
      </c>
      <c r="AD27" s="166"/>
      <c r="AE27" s="166"/>
      <c r="AF27" s="41"/>
      <c r="AG27" s="41"/>
    </row>
    <row r="28" spans="1:33" ht="15.6" customHeight="1" x14ac:dyDescent="0.2">
      <c r="A28" s="175"/>
      <c r="B28" s="21" t="s">
        <v>10</v>
      </c>
      <c r="C28" s="152">
        <v>11.31</v>
      </c>
      <c r="D28" s="153"/>
      <c r="E28" s="153"/>
      <c r="F28" s="153"/>
      <c r="G28" s="153"/>
      <c r="H28" s="153"/>
      <c r="I28" s="101">
        <f>I27</f>
        <v>11.43</v>
      </c>
      <c r="J28" s="153"/>
      <c r="K28" s="153"/>
      <c r="L28" s="153"/>
      <c r="M28" s="153"/>
      <c r="N28" s="153"/>
      <c r="O28" s="101">
        <f>O27</f>
        <v>11.52</v>
      </c>
      <c r="P28" s="153"/>
      <c r="Q28" s="153"/>
      <c r="R28" s="101">
        <f>R27</f>
        <v>11.58</v>
      </c>
      <c r="S28" s="153"/>
      <c r="T28" s="153"/>
      <c r="U28" s="153"/>
      <c r="V28" s="154"/>
      <c r="W28" s="153"/>
      <c r="X28" s="102" t="s">
        <v>70</v>
      </c>
      <c r="Y28" s="153"/>
      <c r="Z28" s="153"/>
      <c r="AA28" s="153"/>
      <c r="AB28" s="155"/>
      <c r="AC28" s="24"/>
      <c r="AD28" s="168"/>
      <c r="AE28" s="168"/>
      <c r="AF28" s="41"/>
      <c r="AG28" s="41"/>
    </row>
    <row r="29" spans="1:33" ht="15.6" customHeight="1" thickBot="1" x14ac:dyDescent="0.25">
      <c r="A29" s="146">
        <v>529</v>
      </c>
      <c r="B29" s="43" t="s">
        <v>11</v>
      </c>
      <c r="C29" s="103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44"/>
      <c r="AD29" s="169"/>
      <c r="AE29" s="169"/>
      <c r="AF29" s="41"/>
      <c r="AG29" s="41"/>
    </row>
    <row r="30" spans="1:33" ht="15.6" customHeight="1" x14ac:dyDescent="0.2">
      <c r="A30" s="144"/>
      <c r="B30" s="18" t="s">
        <v>5</v>
      </c>
      <c r="C30" s="73"/>
      <c r="D30" s="74">
        <v>0</v>
      </c>
      <c r="E30" s="74">
        <v>0</v>
      </c>
      <c r="F30" s="74">
        <v>2</v>
      </c>
      <c r="G30" s="74">
        <v>0</v>
      </c>
      <c r="H30" s="74">
        <v>6</v>
      </c>
      <c r="I30" s="74">
        <v>1</v>
      </c>
      <c r="J30" s="74">
        <v>3</v>
      </c>
      <c r="K30" s="74">
        <v>2</v>
      </c>
      <c r="L30" s="74">
        <v>1</v>
      </c>
      <c r="M30" s="74">
        <v>2</v>
      </c>
      <c r="N30" s="74">
        <v>4</v>
      </c>
      <c r="O30" s="74">
        <v>0</v>
      </c>
      <c r="P30" s="74">
        <v>2</v>
      </c>
      <c r="Q30" s="74">
        <v>3</v>
      </c>
      <c r="R30" s="74">
        <v>2</v>
      </c>
      <c r="S30" s="74">
        <v>0</v>
      </c>
      <c r="T30" s="75">
        <v>1</v>
      </c>
      <c r="U30" s="76">
        <v>0</v>
      </c>
      <c r="V30" s="77">
        <v>3</v>
      </c>
      <c r="W30" s="78" t="s">
        <v>70</v>
      </c>
      <c r="X30" s="78" t="s">
        <v>70</v>
      </c>
      <c r="Y30" s="79" t="s">
        <v>70</v>
      </c>
      <c r="Z30" s="80" t="s">
        <v>70</v>
      </c>
      <c r="AA30" s="80" t="s">
        <v>70</v>
      </c>
      <c r="AB30" s="81" t="s">
        <v>70</v>
      </c>
      <c r="AC30" s="22" t="s">
        <v>6</v>
      </c>
      <c r="AD30" s="165"/>
      <c r="AE30" s="165"/>
      <c r="AF30" s="41"/>
      <c r="AG30" s="41"/>
    </row>
    <row r="31" spans="1:33" ht="15.6" customHeight="1" x14ac:dyDescent="0.2">
      <c r="A31" s="145">
        <v>11.5</v>
      </c>
      <c r="B31" s="20" t="s">
        <v>7</v>
      </c>
      <c r="C31" s="82">
        <v>3</v>
      </c>
      <c r="D31" s="83">
        <v>1</v>
      </c>
      <c r="E31" s="83">
        <v>0</v>
      </c>
      <c r="F31" s="83">
        <v>7</v>
      </c>
      <c r="G31" s="83">
        <v>6</v>
      </c>
      <c r="H31" s="83">
        <v>1</v>
      </c>
      <c r="I31" s="83">
        <v>6</v>
      </c>
      <c r="J31" s="83">
        <v>4</v>
      </c>
      <c r="K31" s="83">
        <v>1</v>
      </c>
      <c r="L31" s="83">
        <v>1</v>
      </c>
      <c r="M31" s="83">
        <v>0</v>
      </c>
      <c r="N31" s="83">
        <v>2</v>
      </c>
      <c r="O31" s="83">
        <v>0</v>
      </c>
      <c r="P31" s="83">
        <v>0</v>
      </c>
      <c r="Q31" s="83">
        <v>0</v>
      </c>
      <c r="R31" s="83">
        <v>0</v>
      </c>
      <c r="S31" s="83">
        <v>0</v>
      </c>
      <c r="T31" s="84">
        <v>0</v>
      </c>
      <c r="U31" s="85">
        <v>0</v>
      </c>
      <c r="V31" s="154"/>
      <c r="W31" s="87" t="s">
        <v>70</v>
      </c>
      <c r="X31" s="87" t="s">
        <v>70</v>
      </c>
      <c r="Y31" s="88" t="s">
        <v>70</v>
      </c>
      <c r="Z31" s="89" t="s">
        <v>70</v>
      </c>
      <c r="AA31" s="89" t="s">
        <v>70</v>
      </c>
      <c r="AB31" s="90"/>
      <c r="AC31" s="23">
        <f>SUM(C31:AA31)</f>
        <v>32</v>
      </c>
      <c r="AD31" s="166"/>
      <c r="AE31" s="166"/>
      <c r="AF31" s="41"/>
      <c r="AG31" s="41"/>
    </row>
    <row r="32" spans="1:33" ht="15.6" customHeight="1" x14ac:dyDescent="0.2">
      <c r="A32" s="173" t="s">
        <v>54</v>
      </c>
      <c r="B32" s="20" t="s">
        <v>8</v>
      </c>
      <c r="C32" s="82">
        <f>C31</f>
        <v>3</v>
      </c>
      <c r="D32" s="91">
        <f t="shared" ref="D32:V32" si="4">C32-D30+D31</f>
        <v>4</v>
      </c>
      <c r="E32" s="91">
        <f t="shared" si="4"/>
        <v>4</v>
      </c>
      <c r="F32" s="91">
        <f t="shared" si="4"/>
        <v>9</v>
      </c>
      <c r="G32" s="91">
        <f t="shared" si="4"/>
        <v>15</v>
      </c>
      <c r="H32" s="91">
        <f t="shared" si="4"/>
        <v>10</v>
      </c>
      <c r="I32" s="91">
        <f t="shared" si="4"/>
        <v>15</v>
      </c>
      <c r="J32" s="91">
        <f t="shared" si="4"/>
        <v>16</v>
      </c>
      <c r="K32" s="91">
        <f t="shared" si="4"/>
        <v>15</v>
      </c>
      <c r="L32" s="91">
        <f t="shared" si="4"/>
        <v>15</v>
      </c>
      <c r="M32" s="91">
        <f t="shared" si="4"/>
        <v>13</v>
      </c>
      <c r="N32" s="91">
        <f t="shared" si="4"/>
        <v>11</v>
      </c>
      <c r="O32" s="91">
        <f t="shared" si="4"/>
        <v>11</v>
      </c>
      <c r="P32" s="91">
        <f t="shared" si="4"/>
        <v>9</v>
      </c>
      <c r="Q32" s="91">
        <f t="shared" si="4"/>
        <v>6</v>
      </c>
      <c r="R32" s="91">
        <f t="shared" si="4"/>
        <v>4</v>
      </c>
      <c r="S32" s="91">
        <f t="shared" si="4"/>
        <v>4</v>
      </c>
      <c r="T32" s="92">
        <f t="shared" si="4"/>
        <v>3</v>
      </c>
      <c r="U32" s="93">
        <f t="shared" si="4"/>
        <v>3</v>
      </c>
      <c r="V32" s="94">
        <f t="shared" si="4"/>
        <v>0</v>
      </c>
      <c r="W32" s="95" t="s">
        <v>70</v>
      </c>
      <c r="X32" s="95" t="s">
        <v>70</v>
      </c>
      <c r="Y32" s="96" t="s">
        <v>70</v>
      </c>
      <c r="Z32" s="97" t="s">
        <v>70</v>
      </c>
      <c r="AA32" s="97" t="s">
        <v>70</v>
      </c>
      <c r="AB32" s="98" t="s">
        <v>70</v>
      </c>
      <c r="AC32" s="24"/>
      <c r="AD32" s="167">
        <f>MAX(C32:AB32)</f>
        <v>16</v>
      </c>
      <c r="AE32" s="167">
        <f>V32+SUM(W31:AA31)</f>
        <v>0</v>
      </c>
      <c r="AF32" s="41"/>
      <c r="AG32" s="41"/>
    </row>
    <row r="33" spans="1:33" ht="15.6" customHeight="1" x14ac:dyDescent="0.2">
      <c r="A33" s="174"/>
      <c r="B33" s="20" t="s">
        <v>9</v>
      </c>
      <c r="C33" s="147"/>
      <c r="D33" s="148"/>
      <c r="E33" s="148"/>
      <c r="F33" s="148"/>
      <c r="G33" s="148"/>
      <c r="H33" s="148"/>
      <c r="I33" s="99">
        <v>12.02</v>
      </c>
      <c r="J33" s="148"/>
      <c r="K33" s="148"/>
      <c r="L33" s="148"/>
      <c r="M33" s="148"/>
      <c r="N33" s="148"/>
      <c r="O33" s="99">
        <v>12.12</v>
      </c>
      <c r="P33" s="148"/>
      <c r="Q33" s="148"/>
      <c r="R33" s="99">
        <v>12.18</v>
      </c>
      <c r="S33" s="148"/>
      <c r="T33" s="148"/>
      <c r="U33" s="149"/>
      <c r="V33" s="150">
        <v>12.26</v>
      </c>
      <c r="W33" s="149"/>
      <c r="X33" s="100" t="s">
        <v>70</v>
      </c>
      <c r="Y33" s="149"/>
      <c r="Z33" s="148"/>
      <c r="AA33" s="148"/>
      <c r="AB33" s="151" t="s">
        <v>70</v>
      </c>
      <c r="AC33" s="25">
        <v>36</v>
      </c>
      <c r="AD33" s="166"/>
      <c r="AE33" s="166"/>
      <c r="AF33" s="41"/>
      <c r="AG33" s="41"/>
    </row>
    <row r="34" spans="1:33" ht="15.6" customHeight="1" x14ac:dyDescent="0.2">
      <c r="A34" s="175"/>
      <c r="B34" s="21" t="s">
        <v>10</v>
      </c>
      <c r="C34" s="152">
        <v>11.5</v>
      </c>
      <c r="D34" s="153"/>
      <c r="E34" s="153"/>
      <c r="F34" s="153"/>
      <c r="G34" s="153"/>
      <c r="H34" s="153"/>
      <c r="I34" s="101">
        <f>I33</f>
        <v>12.02</v>
      </c>
      <c r="J34" s="153"/>
      <c r="K34" s="153"/>
      <c r="L34" s="153"/>
      <c r="M34" s="153"/>
      <c r="N34" s="153"/>
      <c r="O34" s="101">
        <f>O33</f>
        <v>12.12</v>
      </c>
      <c r="P34" s="153"/>
      <c r="Q34" s="153"/>
      <c r="R34" s="101">
        <f>R33</f>
        <v>12.18</v>
      </c>
      <c r="S34" s="153"/>
      <c r="T34" s="153"/>
      <c r="U34" s="153"/>
      <c r="V34" s="154"/>
      <c r="W34" s="153"/>
      <c r="X34" s="102" t="s">
        <v>70</v>
      </c>
      <c r="Y34" s="153"/>
      <c r="Z34" s="153"/>
      <c r="AA34" s="153"/>
      <c r="AB34" s="155"/>
      <c r="AC34" s="24"/>
      <c r="AD34" s="168"/>
      <c r="AE34" s="168"/>
      <c r="AF34" s="41"/>
      <c r="AG34" s="41"/>
    </row>
    <row r="35" spans="1:33" ht="15.6" customHeight="1" thickBot="1" x14ac:dyDescent="0.25">
      <c r="A35" s="146">
        <v>516</v>
      </c>
      <c r="B35" s="43" t="s">
        <v>11</v>
      </c>
      <c r="C35" s="103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5"/>
      <c r="AC35" s="44"/>
      <c r="AD35" s="169"/>
      <c r="AE35" s="169"/>
      <c r="AF35" s="41"/>
      <c r="AG35" s="41"/>
    </row>
    <row r="36" spans="1:33" ht="15.6" customHeight="1" x14ac:dyDescent="0.2">
      <c r="A36" s="144"/>
      <c r="B36" s="18" t="s">
        <v>5</v>
      </c>
      <c r="C36" s="73"/>
      <c r="D36" s="74">
        <v>0</v>
      </c>
      <c r="E36" s="74">
        <v>2</v>
      </c>
      <c r="F36" s="74">
        <v>0</v>
      </c>
      <c r="G36" s="74">
        <v>0</v>
      </c>
      <c r="H36" s="74">
        <v>2</v>
      </c>
      <c r="I36" s="74">
        <v>6</v>
      </c>
      <c r="J36" s="74">
        <v>6</v>
      </c>
      <c r="K36" s="74">
        <v>2</v>
      </c>
      <c r="L36" s="74">
        <v>7</v>
      </c>
      <c r="M36" s="74">
        <v>3</v>
      </c>
      <c r="N36" s="74">
        <v>4</v>
      </c>
      <c r="O36" s="74">
        <v>3</v>
      </c>
      <c r="P36" s="74">
        <v>4</v>
      </c>
      <c r="Q36" s="74">
        <v>7</v>
      </c>
      <c r="R36" s="74">
        <v>3</v>
      </c>
      <c r="S36" s="74">
        <v>2</v>
      </c>
      <c r="T36" s="75">
        <v>1</v>
      </c>
      <c r="U36" s="76">
        <v>4</v>
      </c>
      <c r="V36" s="77" t="s">
        <v>70</v>
      </c>
      <c r="W36" s="78">
        <v>0</v>
      </c>
      <c r="X36" s="78">
        <v>2</v>
      </c>
      <c r="Y36" s="79">
        <v>0</v>
      </c>
      <c r="Z36" s="80">
        <v>0</v>
      </c>
      <c r="AA36" s="80">
        <v>0</v>
      </c>
      <c r="AB36" s="81">
        <v>1</v>
      </c>
      <c r="AC36" s="22" t="s">
        <v>6</v>
      </c>
      <c r="AD36" s="165"/>
      <c r="AE36" s="165"/>
      <c r="AF36" s="41"/>
      <c r="AG36" s="41"/>
    </row>
    <row r="37" spans="1:33" ht="15.6" customHeight="1" x14ac:dyDescent="0.2">
      <c r="A37" s="145">
        <v>12.55</v>
      </c>
      <c r="B37" s="20" t="s">
        <v>7</v>
      </c>
      <c r="C37" s="82">
        <v>5</v>
      </c>
      <c r="D37" s="83">
        <v>4</v>
      </c>
      <c r="E37" s="83">
        <v>5</v>
      </c>
      <c r="F37" s="83">
        <v>1</v>
      </c>
      <c r="G37" s="83">
        <v>8</v>
      </c>
      <c r="H37" s="83">
        <v>6</v>
      </c>
      <c r="I37" s="83">
        <v>9</v>
      </c>
      <c r="J37" s="83">
        <v>9</v>
      </c>
      <c r="K37" s="83">
        <v>2</v>
      </c>
      <c r="L37" s="83">
        <v>0</v>
      </c>
      <c r="M37" s="83">
        <v>3</v>
      </c>
      <c r="N37" s="83">
        <v>1</v>
      </c>
      <c r="O37" s="83">
        <v>6</v>
      </c>
      <c r="P37" s="83">
        <v>0</v>
      </c>
      <c r="Q37" s="83">
        <v>0</v>
      </c>
      <c r="R37" s="83">
        <v>0</v>
      </c>
      <c r="S37" s="83">
        <v>0</v>
      </c>
      <c r="T37" s="84">
        <v>0</v>
      </c>
      <c r="U37" s="85">
        <v>0</v>
      </c>
      <c r="V37" s="154"/>
      <c r="W37" s="87">
        <v>0</v>
      </c>
      <c r="X37" s="87">
        <v>0</v>
      </c>
      <c r="Y37" s="88">
        <v>0</v>
      </c>
      <c r="Z37" s="89">
        <v>0</v>
      </c>
      <c r="AA37" s="89">
        <v>0</v>
      </c>
      <c r="AB37" s="90"/>
      <c r="AC37" s="23">
        <f>SUM(C37:AA37)</f>
        <v>59</v>
      </c>
      <c r="AD37" s="166"/>
      <c r="AE37" s="166"/>
      <c r="AF37" s="41"/>
      <c r="AG37" s="41"/>
    </row>
    <row r="38" spans="1:33" ht="15.6" customHeight="1" x14ac:dyDescent="0.2">
      <c r="A38" s="173" t="s">
        <v>54</v>
      </c>
      <c r="B38" s="20" t="s">
        <v>8</v>
      </c>
      <c r="C38" s="82">
        <f>C37</f>
        <v>5</v>
      </c>
      <c r="D38" s="91">
        <f t="shared" ref="D38:AA38" si="5">C38-D36+D37</f>
        <v>9</v>
      </c>
      <c r="E38" s="91">
        <f t="shared" si="5"/>
        <v>12</v>
      </c>
      <c r="F38" s="91">
        <f t="shared" si="5"/>
        <v>13</v>
      </c>
      <c r="G38" s="91">
        <f t="shared" si="5"/>
        <v>21</v>
      </c>
      <c r="H38" s="91">
        <f t="shared" si="5"/>
        <v>25</v>
      </c>
      <c r="I38" s="91">
        <f t="shared" si="5"/>
        <v>28</v>
      </c>
      <c r="J38" s="91">
        <f t="shared" si="5"/>
        <v>31</v>
      </c>
      <c r="K38" s="91">
        <f t="shared" si="5"/>
        <v>31</v>
      </c>
      <c r="L38" s="91">
        <f t="shared" si="5"/>
        <v>24</v>
      </c>
      <c r="M38" s="91">
        <f t="shared" si="5"/>
        <v>24</v>
      </c>
      <c r="N38" s="91">
        <f t="shared" si="5"/>
        <v>21</v>
      </c>
      <c r="O38" s="91">
        <f t="shared" si="5"/>
        <v>24</v>
      </c>
      <c r="P38" s="91">
        <f t="shared" si="5"/>
        <v>20</v>
      </c>
      <c r="Q38" s="91">
        <f t="shared" si="5"/>
        <v>13</v>
      </c>
      <c r="R38" s="91">
        <f t="shared" si="5"/>
        <v>10</v>
      </c>
      <c r="S38" s="91">
        <f t="shared" si="5"/>
        <v>8</v>
      </c>
      <c r="T38" s="92">
        <f t="shared" si="5"/>
        <v>7</v>
      </c>
      <c r="U38" s="93">
        <f t="shared" si="5"/>
        <v>3</v>
      </c>
      <c r="V38" s="94" t="s">
        <v>70</v>
      </c>
      <c r="W38" s="95">
        <f>U38-W36+W37</f>
        <v>3</v>
      </c>
      <c r="X38" s="95">
        <f t="shared" si="5"/>
        <v>1</v>
      </c>
      <c r="Y38" s="96">
        <f t="shared" si="5"/>
        <v>1</v>
      </c>
      <c r="Z38" s="97">
        <f t="shared" si="5"/>
        <v>1</v>
      </c>
      <c r="AA38" s="97">
        <f t="shared" si="5"/>
        <v>1</v>
      </c>
      <c r="AB38" s="98">
        <f>AA38-AB36</f>
        <v>0</v>
      </c>
      <c r="AC38" s="24"/>
      <c r="AD38" s="167">
        <f>MAX(C38:AB38)</f>
        <v>31</v>
      </c>
      <c r="AE38" s="167">
        <f>U38+SUM(W37:AA37)</f>
        <v>3</v>
      </c>
      <c r="AF38" s="41"/>
      <c r="AG38" s="41"/>
    </row>
    <row r="39" spans="1:33" ht="15.6" customHeight="1" x14ac:dyDescent="0.2">
      <c r="A39" s="174"/>
      <c r="B39" s="20" t="s">
        <v>9</v>
      </c>
      <c r="C39" s="147"/>
      <c r="D39" s="148"/>
      <c r="E39" s="148"/>
      <c r="F39" s="148"/>
      <c r="G39" s="148"/>
      <c r="H39" s="148"/>
      <c r="I39" s="99">
        <v>13.06</v>
      </c>
      <c r="J39" s="148"/>
      <c r="K39" s="148"/>
      <c r="L39" s="148"/>
      <c r="M39" s="148"/>
      <c r="N39" s="148"/>
      <c r="O39" s="99">
        <v>13.16</v>
      </c>
      <c r="P39" s="148"/>
      <c r="Q39" s="148"/>
      <c r="R39" s="99">
        <v>13.23</v>
      </c>
      <c r="S39" s="148"/>
      <c r="T39" s="148"/>
      <c r="U39" s="149"/>
      <c r="V39" s="150" t="s">
        <v>70</v>
      </c>
      <c r="W39" s="149"/>
      <c r="X39" s="100">
        <v>13.29</v>
      </c>
      <c r="Y39" s="149"/>
      <c r="Z39" s="148"/>
      <c r="AA39" s="148"/>
      <c r="AB39" s="151">
        <v>13.35</v>
      </c>
      <c r="AC39" s="25">
        <v>40</v>
      </c>
      <c r="AD39" s="166"/>
      <c r="AE39" s="166"/>
      <c r="AF39" s="41"/>
      <c r="AG39" s="41"/>
    </row>
    <row r="40" spans="1:33" ht="15.6" customHeight="1" x14ac:dyDescent="0.2">
      <c r="A40" s="175"/>
      <c r="B40" s="21" t="s">
        <v>10</v>
      </c>
      <c r="C40" s="152">
        <v>12.55</v>
      </c>
      <c r="D40" s="153"/>
      <c r="E40" s="153"/>
      <c r="F40" s="153"/>
      <c r="G40" s="153"/>
      <c r="H40" s="153"/>
      <c r="I40" s="101">
        <f>I39</f>
        <v>13.06</v>
      </c>
      <c r="J40" s="153"/>
      <c r="K40" s="153"/>
      <c r="L40" s="153"/>
      <c r="M40" s="153"/>
      <c r="N40" s="153"/>
      <c r="O40" s="101">
        <v>13.17</v>
      </c>
      <c r="P40" s="153"/>
      <c r="Q40" s="153"/>
      <c r="R40" s="101">
        <f>R39</f>
        <v>13.23</v>
      </c>
      <c r="S40" s="153"/>
      <c r="T40" s="153"/>
      <c r="U40" s="153"/>
      <c r="V40" s="154"/>
      <c r="W40" s="153"/>
      <c r="X40" s="102">
        <f>X39</f>
        <v>13.29</v>
      </c>
      <c r="Y40" s="153"/>
      <c r="Z40" s="153"/>
      <c r="AA40" s="153"/>
      <c r="AB40" s="155"/>
      <c r="AC40" s="24"/>
      <c r="AD40" s="168"/>
      <c r="AE40" s="168"/>
      <c r="AF40" s="41"/>
      <c r="AG40" s="41"/>
    </row>
    <row r="41" spans="1:33" ht="15.6" customHeight="1" thickBot="1" x14ac:dyDescent="0.25">
      <c r="A41" s="146">
        <v>529</v>
      </c>
      <c r="B41" s="43" t="s">
        <v>11</v>
      </c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5"/>
      <c r="AC41" s="44"/>
      <c r="AD41" s="169"/>
      <c r="AE41" s="169"/>
      <c r="AF41" s="41"/>
      <c r="AG41" s="41"/>
    </row>
    <row r="42" spans="1:33" ht="15.6" customHeight="1" x14ac:dyDescent="0.2">
      <c r="A42" s="144"/>
      <c r="B42" s="18" t="s">
        <v>5</v>
      </c>
      <c r="C42" s="73"/>
      <c r="D42" s="74">
        <v>1</v>
      </c>
      <c r="E42" s="74">
        <v>12</v>
      </c>
      <c r="F42" s="74">
        <v>2</v>
      </c>
      <c r="G42" s="74">
        <v>2</v>
      </c>
      <c r="H42" s="74">
        <v>9</v>
      </c>
      <c r="I42" s="74">
        <v>8</v>
      </c>
      <c r="J42" s="74">
        <v>5</v>
      </c>
      <c r="K42" s="74">
        <v>1</v>
      </c>
      <c r="L42" s="74">
        <v>1</v>
      </c>
      <c r="M42" s="74">
        <v>4</v>
      </c>
      <c r="N42" s="74">
        <v>9</v>
      </c>
      <c r="O42" s="74">
        <v>5</v>
      </c>
      <c r="P42" s="74">
        <v>3</v>
      </c>
      <c r="Q42" s="74">
        <v>8</v>
      </c>
      <c r="R42" s="74">
        <v>6</v>
      </c>
      <c r="S42" s="74">
        <v>1</v>
      </c>
      <c r="T42" s="75">
        <v>1</v>
      </c>
      <c r="U42" s="76">
        <v>2</v>
      </c>
      <c r="V42" s="77">
        <v>7</v>
      </c>
      <c r="W42" s="78" t="s">
        <v>70</v>
      </c>
      <c r="X42" s="78" t="s">
        <v>70</v>
      </c>
      <c r="Y42" s="79" t="s">
        <v>70</v>
      </c>
      <c r="Z42" s="80" t="s">
        <v>70</v>
      </c>
      <c r="AA42" s="80" t="s">
        <v>70</v>
      </c>
      <c r="AB42" s="81" t="s">
        <v>70</v>
      </c>
      <c r="AC42" s="22" t="s">
        <v>6</v>
      </c>
      <c r="AD42" s="165"/>
      <c r="AE42" s="165"/>
      <c r="AF42" s="41"/>
      <c r="AG42" s="41"/>
    </row>
    <row r="43" spans="1:33" ht="15.6" customHeight="1" x14ac:dyDescent="0.2">
      <c r="A43" s="145">
        <v>13.53</v>
      </c>
      <c r="B43" s="20" t="s">
        <v>7</v>
      </c>
      <c r="C43" s="82">
        <v>26</v>
      </c>
      <c r="D43" s="83">
        <v>6</v>
      </c>
      <c r="E43" s="83">
        <v>5</v>
      </c>
      <c r="F43" s="83">
        <v>3</v>
      </c>
      <c r="G43" s="83">
        <v>6</v>
      </c>
      <c r="H43" s="83">
        <v>4</v>
      </c>
      <c r="I43" s="83">
        <v>8</v>
      </c>
      <c r="J43" s="83">
        <v>12</v>
      </c>
      <c r="K43" s="83">
        <v>6</v>
      </c>
      <c r="L43" s="83">
        <v>2</v>
      </c>
      <c r="M43" s="83">
        <v>6</v>
      </c>
      <c r="N43" s="83">
        <v>2</v>
      </c>
      <c r="O43" s="83">
        <v>1</v>
      </c>
      <c r="P43" s="83">
        <v>0</v>
      </c>
      <c r="Q43" s="83">
        <v>0</v>
      </c>
      <c r="R43" s="83">
        <v>0</v>
      </c>
      <c r="S43" s="83">
        <v>0</v>
      </c>
      <c r="T43" s="84">
        <v>0</v>
      </c>
      <c r="U43" s="85">
        <v>0</v>
      </c>
      <c r="V43" s="154"/>
      <c r="W43" s="87" t="s">
        <v>70</v>
      </c>
      <c r="X43" s="87" t="s">
        <v>70</v>
      </c>
      <c r="Y43" s="88" t="s">
        <v>70</v>
      </c>
      <c r="Z43" s="89" t="s">
        <v>70</v>
      </c>
      <c r="AA43" s="89" t="s">
        <v>70</v>
      </c>
      <c r="AB43" s="90"/>
      <c r="AC43" s="23">
        <f>SUM(C43:AA43)</f>
        <v>87</v>
      </c>
      <c r="AD43" s="166"/>
      <c r="AE43" s="166"/>
      <c r="AF43" s="41"/>
      <c r="AG43" s="41"/>
    </row>
    <row r="44" spans="1:33" ht="15.6" customHeight="1" x14ac:dyDescent="0.2">
      <c r="A44" s="173" t="s">
        <v>54</v>
      </c>
      <c r="B44" s="20" t="s">
        <v>8</v>
      </c>
      <c r="C44" s="82">
        <f>C43</f>
        <v>26</v>
      </c>
      <c r="D44" s="91">
        <f t="shared" ref="D44:V44" si="6">C44-D42+D43</f>
        <v>31</v>
      </c>
      <c r="E44" s="91">
        <f t="shared" si="6"/>
        <v>24</v>
      </c>
      <c r="F44" s="91">
        <f t="shared" si="6"/>
        <v>25</v>
      </c>
      <c r="G44" s="91">
        <f t="shared" si="6"/>
        <v>29</v>
      </c>
      <c r="H44" s="91">
        <f t="shared" si="6"/>
        <v>24</v>
      </c>
      <c r="I44" s="91">
        <f t="shared" si="6"/>
        <v>24</v>
      </c>
      <c r="J44" s="91">
        <f t="shared" si="6"/>
        <v>31</v>
      </c>
      <c r="K44" s="91">
        <f t="shared" si="6"/>
        <v>36</v>
      </c>
      <c r="L44" s="91">
        <f t="shared" si="6"/>
        <v>37</v>
      </c>
      <c r="M44" s="91">
        <f t="shared" si="6"/>
        <v>39</v>
      </c>
      <c r="N44" s="91">
        <f t="shared" si="6"/>
        <v>32</v>
      </c>
      <c r="O44" s="91">
        <f t="shared" si="6"/>
        <v>28</v>
      </c>
      <c r="P44" s="91">
        <f t="shared" si="6"/>
        <v>25</v>
      </c>
      <c r="Q44" s="91">
        <f t="shared" si="6"/>
        <v>17</v>
      </c>
      <c r="R44" s="91">
        <f t="shared" si="6"/>
        <v>11</v>
      </c>
      <c r="S44" s="91">
        <f t="shared" si="6"/>
        <v>10</v>
      </c>
      <c r="T44" s="92">
        <f t="shared" si="6"/>
        <v>9</v>
      </c>
      <c r="U44" s="93">
        <f t="shared" si="6"/>
        <v>7</v>
      </c>
      <c r="V44" s="94">
        <f t="shared" si="6"/>
        <v>0</v>
      </c>
      <c r="W44" s="95" t="s">
        <v>70</v>
      </c>
      <c r="X44" s="95" t="s">
        <v>70</v>
      </c>
      <c r="Y44" s="96" t="s">
        <v>70</v>
      </c>
      <c r="Z44" s="97" t="s">
        <v>70</v>
      </c>
      <c r="AA44" s="97" t="s">
        <v>70</v>
      </c>
      <c r="AB44" s="98" t="s">
        <v>70</v>
      </c>
      <c r="AC44" s="24"/>
      <c r="AD44" s="167">
        <f>MAX(C44:AB44)</f>
        <v>39</v>
      </c>
      <c r="AE44" s="167">
        <f>V44+SUM(W43:AA43)</f>
        <v>0</v>
      </c>
      <c r="AF44" s="41"/>
      <c r="AG44" s="41"/>
    </row>
    <row r="45" spans="1:33" ht="15.6" customHeight="1" x14ac:dyDescent="0.2">
      <c r="A45" s="174"/>
      <c r="B45" s="20" t="s">
        <v>9</v>
      </c>
      <c r="C45" s="147"/>
      <c r="D45" s="148"/>
      <c r="E45" s="148"/>
      <c r="F45" s="148"/>
      <c r="G45" s="148"/>
      <c r="H45" s="148"/>
      <c r="I45" s="99">
        <v>14.05</v>
      </c>
      <c r="J45" s="148"/>
      <c r="K45" s="148"/>
      <c r="L45" s="148"/>
      <c r="M45" s="148"/>
      <c r="N45" s="148"/>
      <c r="O45" s="99">
        <v>14.16</v>
      </c>
      <c r="P45" s="148"/>
      <c r="Q45" s="148"/>
      <c r="R45" s="99">
        <v>14.22</v>
      </c>
      <c r="S45" s="148"/>
      <c r="T45" s="148"/>
      <c r="U45" s="149"/>
      <c r="V45" s="150">
        <v>14.27</v>
      </c>
      <c r="W45" s="149"/>
      <c r="X45" s="100" t="s">
        <v>70</v>
      </c>
      <c r="Y45" s="149"/>
      <c r="Z45" s="148"/>
      <c r="AA45" s="148"/>
      <c r="AB45" s="151" t="s">
        <v>70</v>
      </c>
      <c r="AC45" s="25">
        <v>34</v>
      </c>
      <c r="AD45" s="166"/>
      <c r="AE45" s="166"/>
      <c r="AF45" s="41"/>
      <c r="AG45" s="41"/>
    </row>
    <row r="46" spans="1:33" ht="15.6" customHeight="1" x14ac:dyDescent="0.2">
      <c r="A46" s="175"/>
      <c r="B46" s="21" t="s">
        <v>10</v>
      </c>
      <c r="C46" s="152">
        <v>13.53</v>
      </c>
      <c r="D46" s="153"/>
      <c r="E46" s="153"/>
      <c r="F46" s="153"/>
      <c r="G46" s="153"/>
      <c r="H46" s="153"/>
      <c r="I46" s="101">
        <v>14.06</v>
      </c>
      <c r="J46" s="153"/>
      <c r="K46" s="153"/>
      <c r="L46" s="153"/>
      <c r="M46" s="153"/>
      <c r="N46" s="153"/>
      <c r="O46" s="101">
        <f>O45</f>
        <v>14.16</v>
      </c>
      <c r="P46" s="153"/>
      <c r="Q46" s="153"/>
      <c r="R46" s="101">
        <f>R45</f>
        <v>14.22</v>
      </c>
      <c r="S46" s="153"/>
      <c r="T46" s="153"/>
      <c r="U46" s="153"/>
      <c r="V46" s="154"/>
      <c r="W46" s="153"/>
      <c r="X46" s="102" t="s">
        <v>70</v>
      </c>
      <c r="Y46" s="153"/>
      <c r="Z46" s="153"/>
      <c r="AA46" s="153"/>
      <c r="AB46" s="155"/>
      <c r="AC46" s="24"/>
      <c r="AD46" s="168"/>
      <c r="AE46" s="168"/>
      <c r="AF46" s="41"/>
      <c r="AG46" s="41"/>
    </row>
    <row r="47" spans="1:33" ht="15.6" customHeight="1" thickBot="1" x14ac:dyDescent="0.25">
      <c r="A47" s="146">
        <v>526</v>
      </c>
      <c r="B47" s="43" t="s">
        <v>11</v>
      </c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5"/>
      <c r="AC47" s="44"/>
      <c r="AD47" s="169"/>
      <c r="AE47" s="169"/>
      <c r="AF47" s="41"/>
      <c r="AG47" s="41"/>
    </row>
    <row r="48" spans="1:33" ht="15.6" customHeight="1" x14ac:dyDescent="0.2">
      <c r="A48" s="144"/>
      <c r="B48" s="18" t="s">
        <v>5</v>
      </c>
      <c r="C48" s="73"/>
      <c r="D48" s="74">
        <v>0</v>
      </c>
      <c r="E48" s="74">
        <v>1</v>
      </c>
      <c r="F48" s="74">
        <v>0</v>
      </c>
      <c r="G48" s="74">
        <v>0</v>
      </c>
      <c r="H48" s="74">
        <v>4</v>
      </c>
      <c r="I48" s="74">
        <v>0</v>
      </c>
      <c r="J48" s="74">
        <v>7</v>
      </c>
      <c r="K48" s="74">
        <v>0</v>
      </c>
      <c r="L48" s="74">
        <v>4</v>
      </c>
      <c r="M48" s="74">
        <v>9</v>
      </c>
      <c r="N48" s="74">
        <v>10</v>
      </c>
      <c r="O48" s="74">
        <v>7</v>
      </c>
      <c r="P48" s="74">
        <v>2</v>
      </c>
      <c r="Q48" s="74">
        <v>5</v>
      </c>
      <c r="R48" s="74">
        <v>2</v>
      </c>
      <c r="S48" s="74">
        <v>1</v>
      </c>
      <c r="T48" s="75">
        <v>5</v>
      </c>
      <c r="U48" s="76">
        <v>3</v>
      </c>
      <c r="V48" s="77">
        <v>0</v>
      </c>
      <c r="W48" s="78" t="s">
        <v>70</v>
      </c>
      <c r="X48" s="78" t="s">
        <v>70</v>
      </c>
      <c r="Y48" s="79" t="s">
        <v>70</v>
      </c>
      <c r="Z48" s="80" t="s">
        <v>70</v>
      </c>
      <c r="AA48" s="80" t="s">
        <v>70</v>
      </c>
      <c r="AB48" s="81" t="s">
        <v>70</v>
      </c>
      <c r="AC48" s="22" t="s">
        <v>6</v>
      </c>
      <c r="AD48" s="165"/>
      <c r="AE48" s="165"/>
      <c r="AF48" s="41"/>
      <c r="AG48" s="41"/>
    </row>
    <row r="49" spans="1:33" ht="15.6" customHeight="1" x14ac:dyDescent="0.2">
      <c r="A49" s="145">
        <v>16.059999999999999</v>
      </c>
      <c r="B49" s="20" t="s">
        <v>7</v>
      </c>
      <c r="C49" s="82">
        <v>3</v>
      </c>
      <c r="D49" s="83">
        <v>5</v>
      </c>
      <c r="E49" s="83">
        <v>9</v>
      </c>
      <c r="F49" s="83">
        <v>1</v>
      </c>
      <c r="G49" s="83">
        <v>3</v>
      </c>
      <c r="H49" s="83">
        <v>2</v>
      </c>
      <c r="I49" s="83">
        <v>21</v>
      </c>
      <c r="J49" s="83">
        <v>8</v>
      </c>
      <c r="K49" s="83">
        <v>2</v>
      </c>
      <c r="L49" s="83">
        <v>0</v>
      </c>
      <c r="M49" s="83">
        <v>0</v>
      </c>
      <c r="N49" s="83">
        <v>6</v>
      </c>
      <c r="O49" s="83">
        <v>0</v>
      </c>
      <c r="P49" s="83">
        <v>0</v>
      </c>
      <c r="Q49" s="83">
        <v>0</v>
      </c>
      <c r="R49" s="83">
        <v>0</v>
      </c>
      <c r="S49" s="83">
        <v>0</v>
      </c>
      <c r="T49" s="84">
        <v>0</v>
      </c>
      <c r="U49" s="85">
        <v>0</v>
      </c>
      <c r="V49" s="154"/>
      <c r="W49" s="87" t="s">
        <v>70</v>
      </c>
      <c r="X49" s="87" t="s">
        <v>70</v>
      </c>
      <c r="Y49" s="88" t="s">
        <v>70</v>
      </c>
      <c r="Z49" s="89" t="s">
        <v>70</v>
      </c>
      <c r="AA49" s="89" t="s">
        <v>70</v>
      </c>
      <c r="AB49" s="90"/>
      <c r="AC49" s="23">
        <f>SUM(C49:AA49)</f>
        <v>60</v>
      </c>
      <c r="AD49" s="166"/>
      <c r="AE49" s="166"/>
      <c r="AF49" s="41"/>
      <c r="AG49" s="41"/>
    </row>
    <row r="50" spans="1:33" ht="15.6" customHeight="1" x14ac:dyDescent="0.2">
      <c r="A50" s="173" t="s">
        <v>54</v>
      </c>
      <c r="B50" s="20" t="s">
        <v>8</v>
      </c>
      <c r="C50" s="82">
        <f>C49</f>
        <v>3</v>
      </c>
      <c r="D50" s="91">
        <f t="shared" ref="D50" si="7">C50-D48+D49</f>
        <v>8</v>
      </c>
      <c r="E50" s="91">
        <f t="shared" ref="E50" si="8">D50-E48+E49</f>
        <v>16</v>
      </c>
      <c r="F50" s="91">
        <f t="shared" ref="F50" si="9">E50-F48+F49</f>
        <v>17</v>
      </c>
      <c r="G50" s="91">
        <f t="shared" ref="G50" si="10">F50-G48+G49</f>
        <v>20</v>
      </c>
      <c r="H50" s="91">
        <f t="shared" ref="H50" si="11">G50-H48+H49</f>
        <v>18</v>
      </c>
      <c r="I50" s="91">
        <f t="shared" ref="I50" si="12">H50-I48+I49</f>
        <v>39</v>
      </c>
      <c r="J50" s="91">
        <f t="shared" ref="J50" si="13">I50-J48+J49</f>
        <v>40</v>
      </c>
      <c r="K50" s="91">
        <f t="shared" ref="K50" si="14">J50-K48+K49</f>
        <v>42</v>
      </c>
      <c r="L50" s="91">
        <f t="shared" ref="L50" si="15">K50-L48+L49</f>
        <v>38</v>
      </c>
      <c r="M50" s="91">
        <f t="shared" ref="M50" si="16">L50-M48+M49</f>
        <v>29</v>
      </c>
      <c r="N50" s="91">
        <f t="shared" ref="N50" si="17">M50-N48+N49</f>
        <v>25</v>
      </c>
      <c r="O50" s="91">
        <f t="shared" ref="O50" si="18">N50-O48+O49</f>
        <v>18</v>
      </c>
      <c r="P50" s="91">
        <f t="shared" ref="P50" si="19">O50-P48+P49</f>
        <v>16</v>
      </c>
      <c r="Q50" s="91">
        <f t="shared" ref="Q50" si="20">P50-Q48+Q49</f>
        <v>11</v>
      </c>
      <c r="R50" s="91">
        <f t="shared" ref="R50" si="21">Q50-R48+R49</f>
        <v>9</v>
      </c>
      <c r="S50" s="91">
        <f t="shared" ref="S50" si="22">R50-S48+S49</f>
        <v>8</v>
      </c>
      <c r="T50" s="92">
        <f t="shared" ref="T50" si="23">S50-T48+T49</f>
        <v>3</v>
      </c>
      <c r="U50" s="93">
        <f t="shared" ref="U50" si="24">T50-U48+U49</f>
        <v>0</v>
      </c>
      <c r="V50" s="94">
        <f t="shared" ref="V50" si="25">U50-V48+V49</f>
        <v>0</v>
      </c>
      <c r="W50" s="95" t="s">
        <v>70</v>
      </c>
      <c r="X50" s="95" t="s">
        <v>70</v>
      </c>
      <c r="Y50" s="96" t="s">
        <v>70</v>
      </c>
      <c r="Z50" s="97" t="s">
        <v>70</v>
      </c>
      <c r="AA50" s="97" t="s">
        <v>70</v>
      </c>
      <c r="AB50" s="98" t="s">
        <v>70</v>
      </c>
      <c r="AC50" s="24"/>
      <c r="AD50" s="167">
        <f>MAX(C50:AB50)</f>
        <v>42</v>
      </c>
      <c r="AE50" s="167">
        <f>U50+SUM(W49:AA49)</f>
        <v>0</v>
      </c>
      <c r="AF50" s="41"/>
      <c r="AG50" s="41"/>
    </row>
    <row r="51" spans="1:33" ht="15.6" customHeight="1" x14ac:dyDescent="0.2">
      <c r="A51" s="174"/>
      <c r="B51" s="20" t="s">
        <v>9</v>
      </c>
      <c r="C51" s="147"/>
      <c r="D51" s="148"/>
      <c r="E51" s="148"/>
      <c r="F51" s="148"/>
      <c r="G51" s="148"/>
      <c r="H51" s="148"/>
      <c r="I51" s="99">
        <v>16.190000000000001</v>
      </c>
      <c r="J51" s="148"/>
      <c r="K51" s="148"/>
      <c r="L51" s="148"/>
      <c r="M51" s="148"/>
      <c r="N51" s="148"/>
      <c r="O51" s="99">
        <v>16.3</v>
      </c>
      <c r="P51" s="148"/>
      <c r="Q51" s="148"/>
      <c r="R51" s="99">
        <v>16.399999999999999</v>
      </c>
      <c r="S51" s="148"/>
      <c r="T51" s="148"/>
      <c r="U51" s="149"/>
      <c r="V51" s="150">
        <v>16.420000000000002</v>
      </c>
      <c r="W51" s="149"/>
      <c r="X51" s="100" t="s">
        <v>70</v>
      </c>
      <c r="Y51" s="149"/>
      <c r="Z51" s="148"/>
      <c r="AA51" s="148"/>
      <c r="AB51" s="151" t="s">
        <v>70</v>
      </c>
      <c r="AC51" s="25">
        <f>42-6</f>
        <v>36</v>
      </c>
      <c r="AD51" s="166"/>
      <c r="AE51" s="166"/>
      <c r="AF51" s="41"/>
      <c r="AG51" s="41"/>
    </row>
    <row r="52" spans="1:33" ht="15.6" customHeight="1" x14ac:dyDescent="0.2">
      <c r="A52" s="175"/>
      <c r="B52" s="21" t="s">
        <v>10</v>
      </c>
      <c r="C52" s="152">
        <v>16.059999999999999</v>
      </c>
      <c r="D52" s="153"/>
      <c r="E52" s="153"/>
      <c r="F52" s="153"/>
      <c r="G52" s="153"/>
      <c r="H52" s="153"/>
      <c r="I52" s="101">
        <f>I51</f>
        <v>16.190000000000001</v>
      </c>
      <c r="J52" s="153"/>
      <c r="K52" s="153"/>
      <c r="L52" s="153"/>
      <c r="M52" s="153"/>
      <c r="N52" s="153"/>
      <c r="O52" s="101">
        <v>16.309999999999999</v>
      </c>
      <c r="P52" s="153"/>
      <c r="Q52" s="153"/>
      <c r="R52" s="101">
        <f>R51</f>
        <v>16.399999999999999</v>
      </c>
      <c r="S52" s="153"/>
      <c r="T52" s="153"/>
      <c r="U52" s="153"/>
      <c r="V52" s="154"/>
      <c r="W52" s="153"/>
      <c r="X52" s="102" t="s">
        <v>70</v>
      </c>
      <c r="Y52" s="153"/>
      <c r="Z52" s="153"/>
      <c r="AA52" s="153"/>
      <c r="AB52" s="155"/>
      <c r="AC52" s="24"/>
      <c r="AD52" s="168"/>
      <c r="AE52" s="168"/>
      <c r="AF52" s="41"/>
      <c r="AG52" s="41"/>
    </row>
    <row r="53" spans="1:33" ht="15.6" customHeight="1" thickBot="1" x14ac:dyDescent="0.25">
      <c r="A53" s="146">
        <v>511</v>
      </c>
      <c r="B53" s="43" t="s">
        <v>11</v>
      </c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44"/>
      <c r="AD53" s="169"/>
      <c r="AE53" s="169"/>
      <c r="AF53" s="41"/>
      <c r="AG53" s="41"/>
    </row>
    <row r="54" spans="1:33" ht="15.6" customHeight="1" x14ac:dyDescent="0.2">
      <c r="A54" s="144"/>
      <c r="B54" s="18" t="s">
        <v>5</v>
      </c>
      <c r="C54" s="73"/>
      <c r="D54" s="74">
        <v>0</v>
      </c>
      <c r="E54" s="74">
        <v>0</v>
      </c>
      <c r="F54" s="74">
        <v>1</v>
      </c>
      <c r="G54" s="74">
        <v>0</v>
      </c>
      <c r="H54" s="74">
        <v>1</v>
      </c>
      <c r="I54" s="74">
        <v>2</v>
      </c>
      <c r="J54" s="74">
        <v>2</v>
      </c>
      <c r="K54" s="74">
        <v>0</v>
      </c>
      <c r="L54" s="74">
        <v>1</v>
      </c>
      <c r="M54" s="74">
        <v>0</v>
      </c>
      <c r="N54" s="74">
        <v>10</v>
      </c>
      <c r="O54" s="74">
        <v>2</v>
      </c>
      <c r="P54" s="74">
        <v>0</v>
      </c>
      <c r="Q54" s="74">
        <v>5</v>
      </c>
      <c r="R54" s="74">
        <v>0</v>
      </c>
      <c r="S54" s="74">
        <v>11</v>
      </c>
      <c r="T54" s="75">
        <v>5</v>
      </c>
      <c r="U54" s="76">
        <v>2</v>
      </c>
      <c r="V54" s="77" t="s">
        <v>70</v>
      </c>
      <c r="W54" s="78">
        <v>1</v>
      </c>
      <c r="X54" s="78">
        <v>0</v>
      </c>
      <c r="Y54" s="79">
        <v>1</v>
      </c>
      <c r="Z54" s="80">
        <v>3</v>
      </c>
      <c r="AA54" s="80">
        <v>1</v>
      </c>
      <c r="AB54" s="81">
        <v>0</v>
      </c>
      <c r="AC54" s="22" t="s">
        <v>6</v>
      </c>
      <c r="AD54" s="165"/>
      <c r="AE54" s="165"/>
      <c r="AF54" s="41"/>
      <c r="AG54" s="41"/>
    </row>
    <row r="55" spans="1:33" ht="15.6" customHeight="1" x14ac:dyDescent="0.2">
      <c r="A55" s="145">
        <v>17.399999999999999</v>
      </c>
      <c r="B55" s="20" t="s">
        <v>7</v>
      </c>
      <c r="C55" s="82">
        <v>4</v>
      </c>
      <c r="D55" s="83">
        <v>1</v>
      </c>
      <c r="E55" s="83">
        <v>7</v>
      </c>
      <c r="F55" s="83">
        <v>0</v>
      </c>
      <c r="G55" s="83">
        <v>3</v>
      </c>
      <c r="H55" s="83">
        <v>0</v>
      </c>
      <c r="I55" s="83">
        <v>11</v>
      </c>
      <c r="J55" s="83">
        <v>9</v>
      </c>
      <c r="K55" s="83">
        <v>2</v>
      </c>
      <c r="L55" s="83">
        <v>3</v>
      </c>
      <c r="M55" s="83">
        <v>2</v>
      </c>
      <c r="N55" s="83">
        <v>4</v>
      </c>
      <c r="O55" s="83">
        <v>2</v>
      </c>
      <c r="P55" s="83">
        <v>0</v>
      </c>
      <c r="Q55" s="83">
        <v>0</v>
      </c>
      <c r="R55" s="83">
        <v>0</v>
      </c>
      <c r="S55" s="83">
        <v>0</v>
      </c>
      <c r="T55" s="84">
        <v>0</v>
      </c>
      <c r="U55" s="85">
        <v>0</v>
      </c>
      <c r="V55" s="154"/>
      <c r="W55" s="87">
        <v>0</v>
      </c>
      <c r="X55" s="87">
        <v>0</v>
      </c>
      <c r="Y55" s="88">
        <v>0</v>
      </c>
      <c r="Z55" s="89">
        <v>0</v>
      </c>
      <c r="AA55" s="89">
        <v>0</v>
      </c>
      <c r="AB55" s="90"/>
      <c r="AC55" s="23">
        <f>SUM(C55:AA55)</f>
        <v>48</v>
      </c>
      <c r="AD55" s="166"/>
      <c r="AE55" s="166"/>
      <c r="AF55" s="41"/>
      <c r="AG55" s="41"/>
    </row>
    <row r="56" spans="1:33" ht="15.6" customHeight="1" x14ac:dyDescent="0.2">
      <c r="A56" s="173" t="s">
        <v>54</v>
      </c>
      <c r="B56" s="20" t="s">
        <v>8</v>
      </c>
      <c r="C56" s="82">
        <f>C55</f>
        <v>4</v>
      </c>
      <c r="D56" s="91">
        <f t="shared" ref="D56:AA56" si="26">C56-D54+D55</f>
        <v>5</v>
      </c>
      <c r="E56" s="91">
        <f t="shared" si="26"/>
        <v>12</v>
      </c>
      <c r="F56" s="91">
        <f t="shared" si="26"/>
        <v>11</v>
      </c>
      <c r="G56" s="91">
        <f t="shared" si="26"/>
        <v>14</v>
      </c>
      <c r="H56" s="91">
        <f t="shared" si="26"/>
        <v>13</v>
      </c>
      <c r="I56" s="91">
        <f t="shared" si="26"/>
        <v>22</v>
      </c>
      <c r="J56" s="91">
        <f t="shared" si="26"/>
        <v>29</v>
      </c>
      <c r="K56" s="91">
        <f t="shared" si="26"/>
        <v>31</v>
      </c>
      <c r="L56" s="91">
        <f t="shared" si="26"/>
        <v>33</v>
      </c>
      <c r="M56" s="91">
        <f t="shared" si="26"/>
        <v>35</v>
      </c>
      <c r="N56" s="91">
        <f t="shared" si="26"/>
        <v>29</v>
      </c>
      <c r="O56" s="91">
        <f t="shared" si="26"/>
        <v>29</v>
      </c>
      <c r="P56" s="91">
        <f t="shared" si="26"/>
        <v>29</v>
      </c>
      <c r="Q56" s="91">
        <f t="shared" si="26"/>
        <v>24</v>
      </c>
      <c r="R56" s="91">
        <f t="shared" si="26"/>
        <v>24</v>
      </c>
      <c r="S56" s="91">
        <f t="shared" si="26"/>
        <v>13</v>
      </c>
      <c r="T56" s="92">
        <f t="shared" si="26"/>
        <v>8</v>
      </c>
      <c r="U56" s="93">
        <f t="shared" si="26"/>
        <v>6</v>
      </c>
      <c r="V56" s="94" t="s">
        <v>70</v>
      </c>
      <c r="W56" s="95">
        <f>U56-W54+W55</f>
        <v>5</v>
      </c>
      <c r="X56" s="95">
        <f t="shared" si="26"/>
        <v>5</v>
      </c>
      <c r="Y56" s="96">
        <f t="shared" si="26"/>
        <v>4</v>
      </c>
      <c r="Z56" s="97">
        <f t="shared" si="26"/>
        <v>1</v>
      </c>
      <c r="AA56" s="97">
        <f t="shared" si="26"/>
        <v>0</v>
      </c>
      <c r="AB56" s="98">
        <f>AA56-AB54</f>
        <v>0</v>
      </c>
      <c r="AC56" s="24"/>
      <c r="AD56" s="167">
        <f>MAX(C56:AB56)</f>
        <v>35</v>
      </c>
      <c r="AE56" s="167">
        <f>U56+SUM(W55:AA55)</f>
        <v>6</v>
      </c>
      <c r="AF56" s="41"/>
      <c r="AG56" s="41"/>
    </row>
    <row r="57" spans="1:33" ht="15.6" customHeight="1" x14ac:dyDescent="0.2">
      <c r="A57" s="174"/>
      <c r="B57" s="20" t="s">
        <v>9</v>
      </c>
      <c r="C57" s="147"/>
      <c r="D57" s="148"/>
      <c r="E57" s="148"/>
      <c r="F57" s="148"/>
      <c r="G57" s="148"/>
      <c r="H57" s="148"/>
      <c r="I57" s="99">
        <v>17.52</v>
      </c>
      <c r="J57" s="148"/>
      <c r="K57" s="148"/>
      <c r="L57" s="148"/>
      <c r="M57" s="148"/>
      <c r="N57" s="148"/>
      <c r="O57" s="99">
        <v>18.02</v>
      </c>
      <c r="P57" s="148"/>
      <c r="Q57" s="148"/>
      <c r="R57" s="99">
        <v>18.12</v>
      </c>
      <c r="S57" s="148"/>
      <c r="T57" s="148"/>
      <c r="U57" s="149"/>
      <c r="V57" s="150" t="s">
        <v>70</v>
      </c>
      <c r="W57" s="149"/>
      <c r="X57" s="100">
        <v>18.14</v>
      </c>
      <c r="Y57" s="149"/>
      <c r="Z57" s="148"/>
      <c r="AA57" s="148"/>
      <c r="AB57" s="151">
        <v>18.25</v>
      </c>
      <c r="AC57" s="25">
        <v>45</v>
      </c>
      <c r="AD57" s="166"/>
      <c r="AE57" s="166"/>
      <c r="AF57" s="41"/>
      <c r="AG57" s="41"/>
    </row>
    <row r="58" spans="1:33" ht="15.6" customHeight="1" x14ac:dyDescent="0.2">
      <c r="A58" s="175"/>
      <c r="B58" s="21" t="s">
        <v>10</v>
      </c>
      <c r="C58" s="152">
        <v>17.399999999999999</v>
      </c>
      <c r="D58" s="153"/>
      <c r="E58" s="153"/>
      <c r="F58" s="153"/>
      <c r="G58" s="153"/>
      <c r="H58" s="153"/>
      <c r="I58" s="101">
        <f>I57</f>
        <v>17.52</v>
      </c>
      <c r="J58" s="153"/>
      <c r="K58" s="153"/>
      <c r="L58" s="153"/>
      <c r="M58" s="153"/>
      <c r="N58" s="153"/>
      <c r="O58" s="101">
        <f>O57</f>
        <v>18.02</v>
      </c>
      <c r="P58" s="153"/>
      <c r="Q58" s="153"/>
      <c r="R58" s="101">
        <f>R57</f>
        <v>18.12</v>
      </c>
      <c r="S58" s="153"/>
      <c r="T58" s="153"/>
      <c r="U58" s="153"/>
      <c r="V58" s="154"/>
      <c r="W58" s="153"/>
      <c r="X58" s="102">
        <f>X57</f>
        <v>18.14</v>
      </c>
      <c r="Y58" s="153"/>
      <c r="Z58" s="153"/>
      <c r="AA58" s="153"/>
      <c r="AB58" s="155"/>
      <c r="AC58" s="24"/>
      <c r="AD58" s="168"/>
      <c r="AE58" s="168"/>
      <c r="AF58" s="41"/>
      <c r="AG58" s="41"/>
    </row>
    <row r="59" spans="1:33" ht="15.6" customHeight="1" thickBot="1" x14ac:dyDescent="0.25">
      <c r="A59" s="146">
        <v>511</v>
      </c>
      <c r="B59" s="43" t="s">
        <v>11</v>
      </c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5"/>
      <c r="AC59" s="44"/>
      <c r="AD59" s="169"/>
      <c r="AE59" s="169"/>
      <c r="AF59" s="41"/>
      <c r="AG59" s="41"/>
    </row>
    <row r="60" spans="1:33" ht="15.6" customHeight="1" x14ac:dyDescent="0.2">
      <c r="A60" s="144"/>
      <c r="B60" s="18" t="s">
        <v>5</v>
      </c>
      <c r="C60" s="73"/>
      <c r="D60" s="74">
        <v>0</v>
      </c>
      <c r="E60" s="74">
        <v>0</v>
      </c>
      <c r="F60" s="74">
        <v>0</v>
      </c>
      <c r="G60" s="74">
        <v>1</v>
      </c>
      <c r="H60" s="74">
        <v>1</v>
      </c>
      <c r="I60" s="74">
        <v>1</v>
      </c>
      <c r="J60" s="74">
        <v>3</v>
      </c>
      <c r="K60" s="74">
        <v>1</v>
      </c>
      <c r="L60" s="74">
        <v>3</v>
      </c>
      <c r="M60" s="74">
        <v>12</v>
      </c>
      <c r="N60" s="74">
        <v>16</v>
      </c>
      <c r="O60" s="74">
        <v>8</v>
      </c>
      <c r="P60" s="74">
        <v>1</v>
      </c>
      <c r="Q60" s="74">
        <v>5</v>
      </c>
      <c r="R60" s="74">
        <v>6</v>
      </c>
      <c r="S60" s="74">
        <v>2</v>
      </c>
      <c r="T60" s="75">
        <v>0</v>
      </c>
      <c r="U60" s="76">
        <v>2</v>
      </c>
      <c r="V60" s="77">
        <v>3</v>
      </c>
      <c r="W60" s="78" t="s">
        <v>70</v>
      </c>
      <c r="X60" s="78" t="s">
        <v>70</v>
      </c>
      <c r="Y60" s="79" t="s">
        <v>70</v>
      </c>
      <c r="Z60" s="80" t="s">
        <v>70</v>
      </c>
      <c r="AA60" s="80" t="s">
        <v>70</v>
      </c>
      <c r="AB60" s="81" t="s">
        <v>70</v>
      </c>
      <c r="AC60" s="22" t="s">
        <v>6</v>
      </c>
      <c r="AD60" s="165"/>
      <c r="AE60" s="165"/>
      <c r="AF60" s="41"/>
      <c r="AG60" s="41"/>
    </row>
    <row r="61" spans="1:33" ht="15.6" customHeight="1" x14ac:dyDescent="0.2">
      <c r="A61" s="145">
        <v>19.05</v>
      </c>
      <c r="B61" s="20" t="s">
        <v>7</v>
      </c>
      <c r="C61" s="82">
        <v>5</v>
      </c>
      <c r="D61" s="83">
        <v>8</v>
      </c>
      <c r="E61" s="83">
        <v>6</v>
      </c>
      <c r="F61" s="83">
        <v>1</v>
      </c>
      <c r="G61" s="83">
        <v>0</v>
      </c>
      <c r="H61" s="83">
        <v>1</v>
      </c>
      <c r="I61" s="83">
        <v>14</v>
      </c>
      <c r="J61" s="83">
        <v>5</v>
      </c>
      <c r="K61" s="83">
        <v>0</v>
      </c>
      <c r="L61" s="83">
        <v>0</v>
      </c>
      <c r="M61" s="83">
        <v>10</v>
      </c>
      <c r="N61" s="83">
        <v>7</v>
      </c>
      <c r="O61" s="83">
        <v>0</v>
      </c>
      <c r="P61" s="83">
        <v>0</v>
      </c>
      <c r="Q61" s="83">
        <v>7</v>
      </c>
      <c r="R61" s="83">
        <v>1</v>
      </c>
      <c r="S61" s="83">
        <v>0</v>
      </c>
      <c r="T61" s="84">
        <v>0</v>
      </c>
      <c r="U61" s="85">
        <v>0</v>
      </c>
      <c r="V61" s="154"/>
      <c r="W61" s="87" t="s">
        <v>70</v>
      </c>
      <c r="X61" s="87" t="s">
        <v>70</v>
      </c>
      <c r="Y61" s="88" t="s">
        <v>70</v>
      </c>
      <c r="Z61" s="89" t="s">
        <v>70</v>
      </c>
      <c r="AA61" s="89" t="s">
        <v>70</v>
      </c>
      <c r="AB61" s="90"/>
      <c r="AC61" s="23">
        <f>SUM(C61:AA61)</f>
        <v>65</v>
      </c>
      <c r="AD61" s="166"/>
      <c r="AE61" s="166"/>
      <c r="AF61" s="41"/>
      <c r="AG61" s="41"/>
    </row>
    <row r="62" spans="1:33" ht="15.6" customHeight="1" x14ac:dyDescent="0.2">
      <c r="A62" s="173" t="s">
        <v>54</v>
      </c>
      <c r="B62" s="20" t="s">
        <v>8</v>
      </c>
      <c r="C62" s="82">
        <f>C61</f>
        <v>5</v>
      </c>
      <c r="D62" s="91">
        <f t="shared" ref="D62:V62" si="27">C62-D60+D61</f>
        <v>13</v>
      </c>
      <c r="E62" s="91">
        <f t="shared" si="27"/>
        <v>19</v>
      </c>
      <c r="F62" s="91">
        <f t="shared" si="27"/>
        <v>20</v>
      </c>
      <c r="G62" s="91">
        <f t="shared" si="27"/>
        <v>19</v>
      </c>
      <c r="H62" s="91">
        <f t="shared" si="27"/>
        <v>19</v>
      </c>
      <c r="I62" s="91">
        <f t="shared" si="27"/>
        <v>32</v>
      </c>
      <c r="J62" s="91">
        <f t="shared" si="27"/>
        <v>34</v>
      </c>
      <c r="K62" s="91">
        <f t="shared" si="27"/>
        <v>33</v>
      </c>
      <c r="L62" s="91">
        <f t="shared" si="27"/>
        <v>30</v>
      </c>
      <c r="M62" s="91">
        <f t="shared" si="27"/>
        <v>28</v>
      </c>
      <c r="N62" s="91">
        <f t="shared" si="27"/>
        <v>19</v>
      </c>
      <c r="O62" s="91">
        <f t="shared" si="27"/>
        <v>11</v>
      </c>
      <c r="P62" s="91">
        <f t="shared" si="27"/>
        <v>10</v>
      </c>
      <c r="Q62" s="91">
        <f t="shared" si="27"/>
        <v>12</v>
      </c>
      <c r="R62" s="91">
        <f t="shared" si="27"/>
        <v>7</v>
      </c>
      <c r="S62" s="91">
        <f t="shared" si="27"/>
        <v>5</v>
      </c>
      <c r="T62" s="92">
        <f t="shared" si="27"/>
        <v>5</v>
      </c>
      <c r="U62" s="93">
        <f t="shared" si="27"/>
        <v>3</v>
      </c>
      <c r="V62" s="94">
        <f t="shared" si="27"/>
        <v>0</v>
      </c>
      <c r="W62" s="95" t="s">
        <v>70</v>
      </c>
      <c r="X62" s="95" t="s">
        <v>70</v>
      </c>
      <c r="Y62" s="96" t="s">
        <v>70</v>
      </c>
      <c r="Z62" s="97" t="s">
        <v>70</v>
      </c>
      <c r="AA62" s="97" t="s">
        <v>70</v>
      </c>
      <c r="AB62" s="98" t="s">
        <v>70</v>
      </c>
      <c r="AC62" s="24"/>
      <c r="AD62" s="167">
        <f>MAX(C62:AB62)</f>
        <v>34</v>
      </c>
      <c r="AE62" s="167">
        <f>V62+SUM(W61:AA61)</f>
        <v>0</v>
      </c>
      <c r="AF62" s="41"/>
      <c r="AG62" s="41"/>
    </row>
    <row r="63" spans="1:33" ht="15.6" customHeight="1" x14ac:dyDescent="0.2">
      <c r="A63" s="174"/>
      <c r="B63" s="20" t="s">
        <v>9</v>
      </c>
      <c r="C63" s="147"/>
      <c r="D63" s="148"/>
      <c r="E63" s="148"/>
      <c r="F63" s="148"/>
      <c r="G63" s="148"/>
      <c r="H63" s="148"/>
      <c r="I63" s="99">
        <v>19.149999999999999</v>
      </c>
      <c r="J63" s="148"/>
      <c r="K63" s="148"/>
      <c r="L63" s="148"/>
      <c r="M63" s="148"/>
      <c r="N63" s="148"/>
      <c r="O63" s="99">
        <v>19.260000000000002</v>
      </c>
      <c r="P63" s="148"/>
      <c r="Q63" s="148"/>
      <c r="R63" s="99">
        <v>19.329999999999998</v>
      </c>
      <c r="S63" s="148"/>
      <c r="T63" s="148"/>
      <c r="U63" s="149"/>
      <c r="V63" s="150">
        <v>19.38</v>
      </c>
      <c r="W63" s="149"/>
      <c r="X63" s="100" t="s">
        <v>70</v>
      </c>
      <c r="Y63" s="149"/>
      <c r="Z63" s="148"/>
      <c r="AA63" s="148"/>
      <c r="AB63" s="151" t="s">
        <v>70</v>
      </c>
      <c r="AC63" s="25">
        <v>33</v>
      </c>
      <c r="AD63" s="166"/>
      <c r="AE63" s="166"/>
      <c r="AF63" s="41"/>
      <c r="AG63" s="41"/>
    </row>
    <row r="64" spans="1:33" ht="15.6" customHeight="1" x14ac:dyDescent="0.2">
      <c r="A64" s="175"/>
      <c r="B64" s="21" t="s">
        <v>10</v>
      </c>
      <c r="C64" s="152">
        <v>19.05</v>
      </c>
      <c r="D64" s="153"/>
      <c r="E64" s="153"/>
      <c r="F64" s="153"/>
      <c r="G64" s="153"/>
      <c r="H64" s="153"/>
      <c r="I64" s="101">
        <v>19.170000000000002</v>
      </c>
      <c r="J64" s="153"/>
      <c r="K64" s="153"/>
      <c r="L64" s="153"/>
      <c r="M64" s="153"/>
      <c r="N64" s="153"/>
      <c r="O64" s="101">
        <v>19.27</v>
      </c>
      <c r="P64" s="153"/>
      <c r="Q64" s="153"/>
      <c r="R64" s="101">
        <f>R63</f>
        <v>19.329999999999998</v>
      </c>
      <c r="S64" s="153"/>
      <c r="T64" s="153"/>
      <c r="U64" s="153"/>
      <c r="V64" s="154"/>
      <c r="W64" s="153"/>
      <c r="X64" s="102" t="s">
        <v>70</v>
      </c>
      <c r="Y64" s="153"/>
      <c r="Z64" s="153"/>
      <c r="AA64" s="153"/>
      <c r="AB64" s="155"/>
      <c r="AC64" s="24"/>
      <c r="AD64" s="168"/>
      <c r="AE64" s="168"/>
      <c r="AF64" s="41"/>
      <c r="AG64" s="41"/>
    </row>
    <row r="65" spans="1:33" ht="15.6" customHeight="1" thickBot="1" x14ac:dyDescent="0.25">
      <c r="A65" s="146">
        <v>526</v>
      </c>
      <c r="B65" s="43" t="s">
        <v>11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5"/>
      <c r="AC65" s="44"/>
      <c r="AD65" s="169"/>
      <c r="AE65" s="169"/>
      <c r="AF65" s="41"/>
      <c r="AG65" s="41"/>
    </row>
    <row r="66" spans="1:33" ht="15.6" customHeight="1" x14ac:dyDescent="0.2">
      <c r="A66" s="144"/>
      <c r="B66" s="18" t="s">
        <v>5</v>
      </c>
      <c r="C66" s="73"/>
      <c r="D66" s="74">
        <v>0</v>
      </c>
      <c r="E66" s="74">
        <v>0</v>
      </c>
      <c r="F66" s="74">
        <v>0</v>
      </c>
      <c r="G66" s="74">
        <v>0</v>
      </c>
      <c r="H66" s="74">
        <v>0</v>
      </c>
      <c r="I66" s="74">
        <v>3</v>
      </c>
      <c r="J66" s="74">
        <v>1</v>
      </c>
      <c r="K66" s="74">
        <v>0</v>
      </c>
      <c r="L66" s="74">
        <v>1</v>
      </c>
      <c r="M66" s="74">
        <v>3</v>
      </c>
      <c r="N66" s="74">
        <v>5</v>
      </c>
      <c r="O66" s="74">
        <v>1</v>
      </c>
      <c r="P66" s="74">
        <v>0</v>
      </c>
      <c r="Q66" s="74">
        <v>1</v>
      </c>
      <c r="R66" s="74">
        <v>3</v>
      </c>
      <c r="S66" s="74">
        <v>2</v>
      </c>
      <c r="T66" s="75">
        <v>2</v>
      </c>
      <c r="U66" s="76">
        <v>0</v>
      </c>
      <c r="V66" s="77">
        <v>0</v>
      </c>
      <c r="W66" s="78" t="s">
        <v>70</v>
      </c>
      <c r="X66" s="78" t="s">
        <v>70</v>
      </c>
      <c r="Y66" s="79" t="s">
        <v>70</v>
      </c>
      <c r="Z66" s="80" t="s">
        <v>70</v>
      </c>
      <c r="AA66" s="80" t="s">
        <v>70</v>
      </c>
      <c r="AB66" s="81" t="s">
        <v>70</v>
      </c>
      <c r="AC66" s="22" t="s">
        <v>6</v>
      </c>
      <c r="AD66" s="165"/>
      <c r="AE66" s="165"/>
      <c r="AF66" s="41"/>
      <c r="AG66" s="41"/>
    </row>
    <row r="67" spans="1:33" ht="15.6" customHeight="1" x14ac:dyDescent="0.2">
      <c r="A67" s="145">
        <v>20.23</v>
      </c>
      <c r="B67" s="20" t="s">
        <v>7</v>
      </c>
      <c r="C67" s="82">
        <v>3</v>
      </c>
      <c r="D67" s="83">
        <v>0</v>
      </c>
      <c r="E67" s="83">
        <v>3</v>
      </c>
      <c r="F67" s="83">
        <v>0</v>
      </c>
      <c r="G67" s="83">
        <v>1</v>
      </c>
      <c r="H67" s="83">
        <v>2</v>
      </c>
      <c r="I67" s="83">
        <v>11</v>
      </c>
      <c r="J67" s="83">
        <v>2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4">
        <v>0</v>
      </c>
      <c r="U67" s="85">
        <v>0</v>
      </c>
      <c r="V67" s="154"/>
      <c r="W67" s="87" t="s">
        <v>70</v>
      </c>
      <c r="X67" s="87" t="s">
        <v>70</v>
      </c>
      <c r="Y67" s="88" t="s">
        <v>70</v>
      </c>
      <c r="Z67" s="89" t="s">
        <v>70</v>
      </c>
      <c r="AA67" s="89" t="s">
        <v>70</v>
      </c>
      <c r="AB67" s="90"/>
      <c r="AC67" s="23">
        <f>SUM(C67:AA67)</f>
        <v>22</v>
      </c>
      <c r="AD67" s="166"/>
      <c r="AE67" s="166"/>
      <c r="AF67" s="41"/>
      <c r="AG67" s="41"/>
    </row>
    <row r="68" spans="1:33" ht="15.6" customHeight="1" x14ac:dyDescent="0.2">
      <c r="A68" s="173" t="s">
        <v>54</v>
      </c>
      <c r="B68" s="20" t="s">
        <v>8</v>
      </c>
      <c r="C68" s="82">
        <f>C67</f>
        <v>3</v>
      </c>
      <c r="D68" s="91">
        <f t="shared" ref="D68:V68" si="28">C68-D66+D67</f>
        <v>3</v>
      </c>
      <c r="E68" s="91">
        <f t="shared" si="28"/>
        <v>6</v>
      </c>
      <c r="F68" s="91">
        <f t="shared" si="28"/>
        <v>6</v>
      </c>
      <c r="G68" s="91">
        <f t="shared" si="28"/>
        <v>7</v>
      </c>
      <c r="H68" s="91">
        <f t="shared" si="28"/>
        <v>9</v>
      </c>
      <c r="I68" s="91">
        <f t="shared" si="28"/>
        <v>17</v>
      </c>
      <c r="J68" s="91">
        <f t="shared" si="28"/>
        <v>18</v>
      </c>
      <c r="K68" s="91">
        <f t="shared" si="28"/>
        <v>18</v>
      </c>
      <c r="L68" s="91">
        <f t="shared" si="28"/>
        <v>17</v>
      </c>
      <c r="M68" s="91">
        <f t="shared" si="28"/>
        <v>14</v>
      </c>
      <c r="N68" s="91">
        <f t="shared" si="28"/>
        <v>9</v>
      </c>
      <c r="O68" s="91">
        <f t="shared" si="28"/>
        <v>8</v>
      </c>
      <c r="P68" s="91">
        <f t="shared" si="28"/>
        <v>8</v>
      </c>
      <c r="Q68" s="91">
        <f t="shared" si="28"/>
        <v>7</v>
      </c>
      <c r="R68" s="91">
        <f t="shared" si="28"/>
        <v>4</v>
      </c>
      <c r="S68" s="91">
        <f t="shared" si="28"/>
        <v>2</v>
      </c>
      <c r="T68" s="92">
        <f t="shared" si="28"/>
        <v>0</v>
      </c>
      <c r="U68" s="93">
        <f t="shared" si="28"/>
        <v>0</v>
      </c>
      <c r="V68" s="94">
        <f t="shared" si="28"/>
        <v>0</v>
      </c>
      <c r="W68" s="95" t="s">
        <v>70</v>
      </c>
      <c r="X68" s="95" t="s">
        <v>70</v>
      </c>
      <c r="Y68" s="96" t="s">
        <v>70</v>
      </c>
      <c r="Z68" s="97" t="s">
        <v>70</v>
      </c>
      <c r="AA68" s="97" t="s">
        <v>70</v>
      </c>
      <c r="AB68" s="98" t="s">
        <v>70</v>
      </c>
      <c r="AC68" s="24"/>
      <c r="AD68" s="167">
        <f>MAX(C68:AB68)</f>
        <v>18</v>
      </c>
      <c r="AE68" s="167">
        <f>V68+SUM(W67:AA67)</f>
        <v>0</v>
      </c>
      <c r="AF68" s="41"/>
      <c r="AG68" s="41"/>
    </row>
    <row r="69" spans="1:33" ht="15.6" customHeight="1" x14ac:dyDescent="0.2">
      <c r="A69" s="174"/>
      <c r="B69" s="20" t="s">
        <v>9</v>
      </c>
      <c r="C69" s="147"/>
      <c r="D69" s="148"/>
      <c r="E69" s="148"/>
      <c r="F69" s="148"/>
      <c r="G69" s="148"/>
      <c r="H69" s="148"/>
      <c r="I69" s="99">
        <v>20.350000000000001</v>
      </c>
      <c r="J69" s="148"/>
      <c r="K69" s="148"/>
      <c r="L69" s="148"/>
      <c r="M69" s="148"/>
      <c r="N69" s="148"/>
      <c r="O69" s="99">
        <v>20.45</v>
      </c>
      <c r="P69" s="148"/>
      <c r="Q69" s="148"/>
      <c r="R69" s="99">
        <v>20.51</v>
      </c>
      <c r="S69" s="148"/>
      <c r="T69" s="148"/>
      <c r="U69" s="149"/>
      <c r="V69" s="150">
        <v>20.56</v>
      </c>
      <c r="W69" s="149"/>
      <c r="X69" s="100" t="s">
        <v>70</v>
      </c>
      <c r="Y69" s="149"/>
      <c r="Z69" s="148"/>
      <c r="AA69" s="148"/>
      <c r="AB69" s="151" t="s">
        <v>70</v>
      </c>
      <c r="AC69" s="25">
        <v>33</v>
      </c>
      <c r="AD69" s="166"/>
      <c r="AE69" s="166"/>
      <c r="AF69" s="41"/>
      <c r="AG69" s="41"/>
    </row>
    <row r="70" spans="1:33" ht="15.6" customHeight="1" x14ac:dyDescent="0.2">
      <c r="A70" s="175"/>
      <c r="B70" s="21" t="s">
        <v>10</v>
      </c>
      <c r="C70" s="152">
        <v>20.23</v>
      </c>
      <c r="D70" s="153"/>
      <c r="E70" s="153"/>
      <c r="F70" s="153"/>
      <c r="G70" s="153"/>
      <c r="H70" s="153"/>
      <c r="I70" s="101">
        <f>I69</f>
        <v>20.350000000000001</v>
      </c>
      <c r="J70" s="153"/>
      <c r="K70" s="153"/>
      <c r="L70" s="153"/>
      <c r="M70" s="153"/>
      <c r="N70" s="153"/>
      <c r="O70" s="101">
        <f>O69</f>
        <v>20.45</v>
      </c>
      <c r="P70" s="153"/>
      <c r="Q70" s="153"/>
      <c r="R70" s="101">
        <v>20.52</v>
      </c>
      <c r="S70" s="153"/>
      <c r="T70" s="153"/>
      <c r="U70" s="153"/>
      <c r="V70" s="154"/>
      <c r="W70" s="153"/>
      <c r="X70" s="102" t="s">
        <v>70</v>
      </c>
      <c r="Y70" s="153"/>
      <c r="Z70" s="153"/>
      <c r="AA70" s="153"/>
      <c r="AB70" s="155"/>
      <c r="AC70" s="24"/>
      <c r="AD70" s="168"/>
      <c r="AE70" s="168"/>
      <c r="AF70" s="41"/>
      <c r="AG70" s="41"/>
    </row>
    <row r="71" spans="1:33" ht="15.6" customHeight="1" thickBot="1" x14ac:dyDescent="0.25">
      <c r="A71" s="146">
        <v>526</v>
      </c>
      <c r="B71" s="43" t="s">
        <v>11</v>
      </c>
      <c r="C71" s="10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5"/>
      <c r="AC71" s="44"/>
      <c r="AD71" s="169"/>
      <c r="AE71" s="169"/>
      <c r="AF71" s="41"/>
      <c r="AG71" s="41"/>
    </row>
    <row r="72" spans="1:33" ht="15.6" customHeight="1" x14ac:dyDescent="0.2">
      <c r="A72" s="144"/>
      <c r="B72" s="18" t="s">
        <v>5</v>
      </c>
      <c r="C72" s="73"/>
      <c r="D72" s="74">
        <v>0</v>
      </c>
      <c r="E72" s="74">
        <v>0</v>
      </c>
      <c r="F72" s="74">
        <v>0</v>
      </c>
      <c r="G72" s="74">
        <v>0</v>
      </c>
      <c r="H72" s="74">
        <v>2</v>
      </c>
      <c r="I72" s="74">
        <v>0</v>
      </c>
      <c r="J72" s="74">
        <v>0</v>
      </c>
      <c r="K72" s="74">
        <v>0</v>
      </c>
      <c r="L72" s="74">
        <v>0</v>
      </c>
      <c r="M72" s="74">
        <v>2</v>
      </c>
      <c r="N72" s="74">
        <v>0</v>
      </c>
      <c r="O72" s="74">
        <v>2</v>
      </c>
      <c r="P72" s="74">
        <v>0</v>
      </c>
      <c r="Q72" s="74">
        <v>0</v>
      </c>
      <c r="R72" s="74">
        <v>0</v>
      </c>
      <c r="S72" s="74">
        <v>1</v>
      </c>
      <c r="T72" s="75">
        <v>0</v>
      </c>
      <c r="U72" s="76">
        <v>0</v>
      </c>
      <c r="V72" s="77">
        <v>1</v>
      </c>
      <c r="W72" s="78" t="s">
        <v>70</v>
      </c>
      <c r="X72" s="78" t="s">
        <v>70</v>
      </c>
      <c r="Y72" s="79" t="s">
        <v>70</v>
      </c>
      <c r="Z72" s="80" t="s">
        <v>70</v>
      </c>
      <c r="AA72" s="80" t="s">
        <v>70</v>
      </c>
      <c r="AB72" s="81" t="s">
        <v>70</v>
      </c>
      <c r="AC72" s="22" t="s">
        <v>6</v>
      </c>
      <c r="AD72" s="165"/>
      <c r="AE72" s="165"/>
      <c r="AF72" s="41"/>
      <c r="AG72" s="41"/>
    </row>
    <row r="73" spans="1:33" ht="15.6" customHeight="1" x14ac:dyDescent="0.2">
      <c r="A73" s="145">
        <v>22.22</v>
      </c>
      <c r="B73" s="20" t="s">
        <v>7</v>
      </c>
      <c r="C73" s="82">
        <v>2</v>
      </c>
      <c r="D73" s="83">
        <v>0</v>
      </c>
      <c r="E73" s="83">
        <v>0</v>
      </c>
      <c r="F73" s="83">
        <v>0</v>
      </c>
      <c r="G73" s="83">
        <v>0</v>
      </c>
      <c r="H73" s="83">
        <v>0</v>
      </c>
      <c r="I73" s="83">
        <v>3</v>
      </c>
      <c r="J73" s="83">
        <v>1</v>
      </c>
      <c r="K73" s="83">
        <v>0</v>
      </c>
      <c r="L73" s="83">
        <v>0</v>
      </c>
      <c r="M73" s="83">
        <v>0</v>
      </c>
      <c r="N73" s="83">
        <v>2</v>
      </c>
      <c r="O73" s="83">
        <v>0</v>
      </c>
      <c r="P73" s="83">
        <v>0</v>
      </c>
      <c r="Q73" s="83">
        <v>0</v>
      </c>
      <c r="R73" s="83">
        <v>0</v>
      </c>
      <c r="S73" s="83">
        <v>0</v>
      </c>
      <c r="T73" s="84">
        <v>0</v>
      </c>
      <c r="U73" s="85">
        <v>0</v>
      </c>
      <c r="V73" s="154"/>
      <c r="W73" s="87" t="s">
        <v>70</v>
      </c>
      <c r="X73" s="87" t="s">
        <v>70</v>
      </c>
      <c r="Y73" s="88" t="s">
        <v>70</v>
      </c>
      <c r="Z73" s="89" t="s">
        <v>70</v>
      </c>
      <c r="AA73" s="89" t="s">
        <v>70</v>
      </c>
      <c r="AB73" s="90"/>
      <c r="AC73" s="23">
        <f>SUM(C73:AA73)</f>
        <v>8</v>
      </c>
      <c r="AD73" s="166"/>
      <c r="AE73" s="166"/>
      <c r="AF73" s="41"/>
      <c r="AG73" s="41"/>
    </row>
    <row r="74" spans="1:33" ht="15.6" customHeight="1" x14ac:dyDescent="0.2">
      <c r="A74" s="173" t="s">
        <v>54</v>
      </c>
      <c r="B74" s="20" t="s">
        <v>8</v>
      </c>
      <c r="C74" s="82">
        <f>C73</f>
        <v>2</v>
      </c>
      <c r="D74" s="91">
        <f t="shared" ref="D74:V74" si="29">C74-D72+D73</f>
        <v>2</v>
      </c>
      <c r="E74" s="91">
        <f t="shared" si="29"/>
        <v>2</v>
      </c>
      <c r="F74" s="91">
        <f t="shared" si="29"/>
        <v>2</v>
      </c>
      <c r="G74" s="91">
        <f t="shared" si="29"/>
        <v>2</v>
      </c>
      <c r="H74" s="91">
        <f t="shared" si="29"/>
        <v>0</v>
      </c>
      <c r="I74" s="91">
        <f t="shared" si="29"/>
        <v>3</v>
      </c>
      <c r="J74" s="91">
        <f t="shared" si="29"/>
        <v>4</v>
      </c>
      <c r="K74" s="91">
        <f t="shared" si="29"/>
        <v>4</v>
      </c>
      <c r="L74" s="91">
        <f t="shared" si="29"/>
        <v>4</v>
      </c>
      <c r="M74" s="91">
        <f t="shared" si="29"/>
        <v>2</v>
      </c>
      <c r="N74" s="91">
        <f t="shared" si="29"/>
        <v>4</v>
      </c>
      <c r="O74" s="91">
        <f t="shared" si="29"/>
        <v>2</v>
      </c>
      <c r="P74" s="91">
        <f t="shared" si="29"/>
        <v>2</v>
      </c>
      <c r="Q74" s="91">
        <f t="shared" si="29"/>
        <v>2</v>
      </c>
      <c r="R74" s="91">
        <f t="shared" si="29"/>
        <v>2</v>
      </c>
      <c r="S74" s="91">
        <f t="shared" si="29"/>
        <v>1</v>
      </c>
      <c r="T74" s="92">
        <f t="shared" si="29"/>
        <v>1</v>
      </c>
      <c r="U74" s="93">
        <f t="shared" si="29"/>
        <v>1</v>
      </c>
      <c r="V74" s="94">
        <f t="shared" si="29"/>
        <v>0</v>
      </c>
      <c r="W74" s="95" t="s">
        <v>70</v>
      </c>
      <c r="X74" s="95" t="s">
        <v>70</v>
      </c>
      <c r="Y74" s="96" t="s">
        <v>70</v>
      </c>
      <c r="Z74" s="97" t="s">
        <v>70</v>
      </c>
      <c r="AA74" s="97" t="s">
        <v>70</v>
      </c>
      <c r="AB74" s="98" t="s">
        <v>70</v>
      </c>
      <c r="AC74" s="24"/>
      <c r="AD74" s="167">
        <f>MAX(C74:AB74)</f>
        <v>4</v>
      </c>
      <c r="AE74" s="167">
        <f>V74+SUM(W73:AA73)</f>
        <v>0</v>
      </c>
      <c r="AF74" s="41"/>
      <c r="AG74" s="41"/>
    </row>
    <row r="75" spans="1:33" ht="15.6" customHeight="1" x14ac:dyDescent="0.2">
      <c r="A75" s="174"/>
      <c r="B75" s="20" t="s">
        <v>9</v>
      </c>
      <c r="C75" s="147"/>
      <c r="D75" s="148"/>
      <c r="E75" s="148"/>
      <c r="F75" s="148"/>
      <c r="G75" s="148"/>
      <c r="H75" s="148"/>
      <c r="I75" s="99">
        <v>22.36</v>
      </c>
      <c r="J75" s="148"/>
      <c r="K75" s="148"/>
      <c r="L75" s="148"/>
      <c r="M75" s="148"/>
      <c r="N75" s="148"/>
      <c r="O75" s="99">
        <v>22.44</v>
      </c>
      <c r="P75" s="148"/>
      <c r="Q75" s="148"/>
      <c r="R75" s="99">
        <v>22.51</v>
      </c>
      <c r="S75" s="148"/>
      <c r="T75" s="148"/>
      <c r="U75" s="149"/>
      <c r="V75" s="150">
        <v>22.55</v>
      </c>
      <c r="W75" s="149"/>
      <c r="X75" s="100" t="s">
        <v>70</v>
      </c>
      <c r="Y75" s="149"/>
      <c r="Z75" s="148"/>
      <c r="AA75" s="148"/>
      <c r="AB75" s="151" t="s">
        <v>70</v>
      </c>
      <c r="AC75" s="25">
        <v>33</v>
      </c>
      <c r="AD75" s="166"/>
      <c r="AE75" s="166"/>
      <c r="AF75" s="41"/>
      <c r="AG75" s="41"/>
    </row>
    <row r="76" spans="1:33" ht="15.6" customHeight="1" x14ac:dyDescent="0.2">
      <c r="A76" s="175"/>
      <c r="B76" s="21" t="s">
        <v>10</v>
      </c>
      <c r="C76" s="152">
        <v>22.22</v>
      </c>
      <c r="D76" s="153"/>
      <c r="E76" s="153"/>
      <c r="F76" s="153"/>
      <c r="G76" s="153"/>
      <c r="H76" s="153"/>
      <c r="I76" s="101">
        <f>I75</f>
        <v>22.36</v>
      </c>
      <c r="J76" s="153"/>
      <c r="K76" s="153"/>
      <c r="L76" s="153"/>
      <c r="M76" s="153"/>
      <c r="N76" s="153"/>
      <c r="O76" s="101">
        <f>O75</f>
        <v>22.44</v>
      </c>
      <c r="P76" s="153"/>
      <c r="Q76" s="153"/>
      <c r="R76" s="101">
        <v>22.52</v>
      </c>
      <c r="S76" s="153"/>
      <c r="T76" s="153"/>
      <c r="U76" s="153"/>
      <c r="V76" s="154"/>
      <c r="W76" s="153"/>
      <c r="X76" s="102" t="s">
        <v>70</v>
      </c>
      <c r="Y76" s="153"/>
      <c r="Z76" s="153"/>
      <c r="AA76" s="153"/>
      <c r="AB76" s="155"/>
      <c r="AC76" s="24"/>
      <c r="AD76" s="168"/>
      <c r="AE76" s="168"/>
      <c r="AF76" s="41"/>
      <c r="AG76" s="41"/>
    </row>
    <row r="77" spans="1:33" ht="15.6" customHeight="1" thickBot="1" x14ac:dyDescent="0.25">
      <c r="A77" s="43">
        <v>526</v>
      </c>
      <c r="B77" s="43" t="s">
        <v>11</v>
      </c>
      <c r="C77" s="103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5"/>
      <c r="AC77" s="44"/>
      <c r="AD77" s="169"/>
      <c r="AE77" s="169"/>
      <c r="AF77" s="41"/>
      <c r="AG77" s="41"/>
    </row>
    <row r="78" spans="1:33" s="41" customFormat="1" ht="15.6" customHeight="1" thickBot="1" x14ac:dyDescent="0.25">
      <c r="A78" s="52" t="s">
        <v>12</v>
      </c>
      <c r="B78" s="48"/>
      <c r="C78" s="3"/>
      <c r="D78" s="4">
        <f t="shared" ref="D78:AB78" si="30">SUMIF($B6:$B77,"l. wys.",D6:D77)</f>
        <v>1</v>
      </c>
      <c r="E78" s="4">
        <f t="shared" si="30"/>
        <v>16</v>
      </c>
      <c r="F78" s="4">
        <f t="shared" si="30"/>
        <v>7</v>
      </c>
      <c r="G78" s="4">
        <f t="shared" si="30"/>
        <v>4</v>
      </c>
      <c r="H78" s="4">
        <f t="shared" si="30"/>
        <v>29</v>
      </c>
      <c r="I78" s="4">
        <f t="shared" si="30"/>
        <v>33</v>
      </c>
      <c r="J78" s="4">
        <f t="shared" si="30"/>
        <v>34</v>
      </c>
      <c r="K78" s="4">
        <f t="shared" si="30"/>
        <v>9</v>
      </c>
      <c r="L78" s="4">
        <f t="shared" si="30"/>
        <v>24</v>
      </c>
      <c r="M78" s="4">
        <f t="shared" si="30"/>
        <v>41</v>
      </c>
      <c r="N78" s="4">
        <f t="shared" si="30"/>
        <v>75</v>
      </c>
      <c r="O78" s="4">
        <f t="shared" si="30"/>
        <v>34</v>
      </c>
      <c r="P78" s="4">
        <f t="shared" si="30"/>
        <v>19</v>
      </c>
      <c r="Q78" s="4">
        <f t="shared" si="30"/>
        <v>42</v>
      </c>
      <c r="R78" s="4">
        <f t="shared" si="30"/>
        <v>29</v>
      </c>
      <c r="S78" s="4">
        <f t="shared" si="30"/>
        <v>24</v>
      </c>
      <c r="T78" s="4">
        <f t="shared" si="30"/>
        <v>22</v>
      </c>
      <c r="U78" s="4">
        <f t="shared" si="30"/>
        <v>16</v>
      </c>
      <c r="V78" s="4">
        <f t="shared" si="30"/>
        <v>17</v>
      </c>
      <c r="W78" s="4">
        <f t="shared" si="30"/>
        <v>1</v>
      </c>
      <c r="X78" s="4">
        <f t="shared" si="30"/>
        <v>3</v>
      </c>
      <c r="Y78" s="4">
        <f t="shared" si="30"/>
        <v>1</v>
      </c>
      <c r="Z78" s="4">
        <f t="shared" si="30"/>
        <v>4</v>
      </c>
      <c r="AA78" s="4">
        <f t="shared" si="30"/>
        <v>1</v>
      </c>
      <c r="AB78" s="4">
        <f t="shared" si="30"/>
        <v>3</v>
      </c>
      <c r="AC78" s="40" t="str">
        <f>"Σ: "&amp;SUM(C78:AB78)</f>
        <v>Σ: 489</v>
      </c>
      <c r="AE78" s="170">
        <f>SUM(AE$6:AE77)</f>
        <v>13</v>
      </c>
    </row>
    <row r="79" spans="1:33" s="41" customFormat="1" ht="15.6" customHeight="1" thickBot="1" x14ac:dyDescent="0.25">
      <c r="A79" s="53" t="s">
        <v>13</v>
      </c>
      <c r="B79" s="49"/>
      <c r="C79" s="5">
        <f t="shared" ref="C79:AA79" si="31">SUMIF($B6:$B77,"l. wsiad.",C6:C77)</f>
        <v>59</v>
      </c>
      <c r="D79" s="6">
        <f t="shared" si="31"/>
        <v>33</v>
      </c>
      <c r="E79" s="6">
        <f t="shared" si="31"/>
        <v>54</v>
      </c>
      <c r="F79" s="6">
        <f t="shared" si="31"/>
        <v>16</v>
      </c>
      <c r="G79" s="6">
        <f t="shared" si="31"/>
        <v>36</v>
      </c>
      <c r="H79" s="6">
        <f t="shared" si="31"/>
        <v>23</v>
      </c>
      <c r="I79" s="6">
        <f t="shared" si="31"/>
        <v>108</v>
      </c>
      <c r="J79" s="6">
        <f t="shared" si="31"/>
        <v>59</v>
      </c>
      <c r="K79" s="6">
        <f t="shared" si="31"/>
        <v>18</v>
      </c>
      <c r="L79" s="6">
        <f t="shared" si="31"/>
        <v>9</v>
      </c>
      <c r="M79" s="6">
        <f t="shared" si="31"/>
        <v>24</v>
      </c>
      <c r="N79" s="6">
        <f t="shared" si="31"/>
        <v>29</v>
      </c>
      <c r="O79" s="6">
        <f t="shared" si="31"/>
        <v>9</v>
      </c>
      <c r="P79" s="6">
        <f t="shared" si="31"/>
        <v>0</v>
      </c>
      <c r="Q79" s="6">
        <f t="shared" si="31"/>
        <v>9</v>
      </c>
      <c r="R79" s="6">
        <f t="shared" si="31"/>
        <v>1</v>
      </c>
      <c r="S79" s="6">
        <f t="shared" si="31"/>
        <v>1</v>
      </c>
      <c r="T79" s="6">
        <f t="shared" si="31"/>
        <v>0</v>
      </c>
      <c r="U79" s="6">
        <f t="shared" si="31"/>
        <v>1</v>
      </c>
      <c r="V79" s="6">
        <f t="shared" si="31"/>
        <v>0</v>
      </c>
      <c r="W79" s="6">
        <f t="shared" si="31"/>
        <v>0</v>
      </c>
      <c r="X79" s="6">
        <f t="shared" si="31"/>
        <v>0</v>
      </c>
      <c r="Y79" s="6">
        <f t="shared" si="31"/>
        <v>0</v>
      </c>
      <c r="Z79" s="6">
        <f t="shared" si="31"/>
        <v>0</v>
      </c>
      <c r="AA79" s="6">
        <f t="shared" si="31"/>
        <v>0</v>
      </c>
      <c r="AB79" s="8"/>
      <c r="AC79" s="42" t="str">
        <f>"Σ: "&amp;SUM(C79:AB79)</f>
        <v>Σ: 489</v>
      </c>
    </row>
    <row r="80" spans="1:33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50"/>
      <c r="AD80" s="41"/>
      <c r="AE80" s="41"/>
      <c r="AF80" s="41"/>
      <c r="AG80" s="41"/>
    </row>
    <row r="81" spans="1:33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51"/>
      <c r="AD81" s="41"/>
      <c r="AE81" s="41"/>
      <c r="AF81" s="41"/>
      <c r="AG81" s="41"/>
    </row>
    <row r="82" spans="1:33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</row>
    <row r="83" spans="1:33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</row>
    <row r="84" spans="1:33" x14ac:dyDescent="0.2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</row>
    <row r="85" spans="1:33" x14ac:dyDescent="0.2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</row>
    <row r="86" spans="1:33" x14ac:dyDescent="0.2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F86" s="41"/>
      <c r="AG86" s="41"/>
    </row>
    <row r="87" spans="1:33" x14ac:dyDescent="0.2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F87" s="41"/>
      <c r="AG87" s="41"/>
    </row>
    <row r="88" spans="1:33" x14ac:dyDescent="0.2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F88" s="41"/>
      <c r="AG88" s="41"/>
    </row>
    <row r="89" spans="1:33" x14ac:dyDescent="0.2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F89" s="41"/>
      <c r="AG89" s="41"/>
    </row>
    <row r="90" spans="1:33" x14ac:dyDescent="0.2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F90" s="41"/>
      <c r="AG90" s="41"/>
    </row>
    <row r="91" spans="1:33" x14ac:dyDescent="0.2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F91" s="41"/>
      <c r="AG91" s="41"/>
    </row>
  </sheetData>
  <sheetProtection selectLockedCells="1" selectUnlockedCells="1"/>
  <mergeCells count="12">
    <mergeCell ref="A8:A10"/>
    <mergeCell ref="A14:A16"/>
    <mergeCell ref="A20:A22"/>
    <mergeCell ref="A26:A28"/>
    <mergeCell ref="A74:A76"/>
    <mergeCell ref="A50:A52"/>
    <mergeCell ref="A32:A34"/>
    <mergeCell ref="A38:A40"/>
    <mergeCell ref="A44:A46"/>
    <mergeCell ref="A56:A58"/>
    <mergeCell ref="A62:A64"/>
    <mergeCell ref="A68:A70"/>
  </mergeCells>
  <conditionalFormatting sqref="AC8:AC77">
    <cfRule type="expression" dxfId="130" priority="55" stopIfTrue="1">
      <formula>AN8</formula>
    </cfRule>
  </conditionalFormatting>
  <conditionalFormatting sqref="C8:AB8">
    <cfRule type="cellIs" dxfId="129" priority="54" stopIfTrue="1" operator="equal">
      <formula>$AD8</formula>
    </cfRule>
  </conditionalFormatting>
  <conditionalFormatting sqref="AC14:AC17">
    <cfRule type="expression" dxfId="128" priority="53" stopIfTrue="1">
      <formula>AN14</formula>
    </cfRule>
  </conditionalFormatting>
  <conditionalFormatting sqref="AC14:AC17">
    <cfRule type="expression" dxfId="127" priority="52" stopIfTrue="1">
      <formula>AN14</formula>
    </cfRule>
  </conditionalFormatting>
  <conditionalFormatting sqref="AC14:AC17">
    <cfRule type="expression" dxfId="126" priority="51" stopIfTrue="1">
      <formula>AN14</formula>
    </cfRule>
  </conditionalFormatting>
  <conditionalFormatting sqref="AC20:AC23">
    <cfRule type="expression" dxfId="125" priority="44" stopIfTrue="1">
      <formula>AN20</formula>
    </cfRule>
  </conditionalFormatting>
  <conditionalFormatting sqref="AC20:AC23">
    <cfRule type="expression" dxfId="124" priority="43" stopIfTrue="1">
      <formula>AN20</formula>
    </cfRule>
  </conditionalFormatting>
  <conditionalFormatting sqref="AC20:AC23">
    <cfRule type="expression" dxfId="123" priority="42" stopIfTrue="1">
      <formula>AN20</formula>
    </cfRule>
  </conditionalFormatting>
  <conditionalFormatting sqref="AC26:AC29">
    <cfRule type="expression" dxfId="122" priority="41" stopIfTrue="1">
      <formula>AN26</formula>
    </cfRule>
  </conditionalFormatting>
  <conditionalFormatting sqref="AC26:AC29">
    <cfRule type="expression" dxfId="121" priority="40" stopIfTrue="1">
      <formula>AN26</formula>
    </cfRule>
  </conditionalFormatting>
  <conditionalFormatting sqref="AC26:AC29">
    <cfRule type="expression" dxfId="120" priority="39" stopIfTrue="1">
      <formula>AN26</formula>
    </cfRule>
  </conditionalFormatting>
  <conditionalFormatting sqref="AC32:AC35">
    <cfRule type="expression" dxfId="119" priority="38" stopIfTrue="1">
      <formula>AN32</formula>
    </cfRule>
  </conditionalFormatting>
  <conditionalFormatting sqref="AC32:AC35">
    <cfRule type="expression" dxfId="118" priority="37" stopIfTrue="1">
      <formula>AN32</formula>
    </cfRule>
  </conditionalFormatting>
  <conditionalFormatting sqref="AC32:AC35">
    <cfRule type="expression" dxfId="117" priority="36" stopIfTrue="1">
      <formula>AN32</formula>
    </cfRule>
  </conditionalFormatting>
  <conditionalFormatting sqref="AC38:AC41">
    <cfRule type="expression" dxfId="116" priority="35" stopIfTrue="1">
      <formula>AN38</formula>
    </cfRule>
  </conditionalFormatting>
  <conditionalFormatting sqref="AC38:AC41">
    <cfRule type="expression" dxfId="115" priority="34" stopIfTrue="1">
      <formula>AN38</formula>
    </cfRule>
  </conditionalFormatting>
  <conditionalFormatting sqref="AC38:AC41">
    <cfRule type="expression" dxfId="114" priority="33" stopIfTrue="1">
      <formula>AN38</formula>
    </cfRule>
  </conditionalFormatting>
  <conditionalFormatting sqref="AC44:AC53">
    <cfRule type="expression" dxfId="113" priority="32" stopIfTrue="1">
      <formula>AN44</formula>
    </cfRule>
  </conditionalFormatting>
  <conditionalFormatting sqref="AC44:AC53">
    <cfRule type="expression" dxfId="112" priority="31" stopIfTrue="1">
      <formula>AN44</formula>
    </cfRule>
  </conditionalFormatting>
  <conditionalFormatting sqref="AC44:AC53">
    <cfRule type="expression" dxfId="111" priority="30" stopIfTrue="1">
      <formula>AN44</formula>
    </cfRule>
  </conditionalFormatting>
  <conditionalFormatting sqref="C14:AB14 C20:AB20 C26:AB26 C32:AB32 C38:AB38 C44:AB44">
    <cfRule type="cellIs" dxfId="110" priority="29" stopIfTrue="1" operator="equal">
      <formula>$AD14</formula>
    </cfRule>
  </conditionalFormatting>
  <conditionalFormatting sqref="AC56:AC59">
    <cfRule type="expression" dxfId="109" priority="28" stopIfTrue="1">
      <formula>AN56</formula>
    </cfRule>
  </conditionalFormatting>
  <conditionalFormatting sqref="AC56:AC59">
    <cfRule type="expression" dxfId="108" priority="27" stopIfTrue="1">
      <formula>AN56</formula>
    </cfRule>
  </conditionalFormatting>
  <conditionalFormatting sqref="AC56:AC59">
    <cfRule type="expression" dxfId="107" priority="26" stopIfTrue="1">
      <formula>AN56</formula>
    </cfRule>
  </conditionalFormatting>
  <conditionalFormatting sqref="AC62:AC65">
    <cfRule type="expression" dxfId="106" priority="25" stopIfTrue="1">
      <formula>AN62</formula>
    </cfRule>
  </conditionalFormatting>
  <conditionalFormatting sqref="AC62:AC65">
    <cfRule type="expression" dxfId="105" priority="24" stopIfTrue="1">
      <formula>AN62</formula>
    </cfRule>
  </conditionalFormatting>
  <conditionalFormatting sqref="AC62:AC65">
    <cfRule type="expression" dxfId="104" priority="23" stopIfTrue="1">
      <formula>AN62</formula>
    </cfRule>
  </conditionalFormatting>
  <conditionalFormatting sqref="AC68:AC71">
    <cfRule type="expression" dxfId="103" priority="22" stopIfTrue="1">
      <formula>AN68</formula>
    </cfRule>
  </conditionalFormatting>
  <conditionalFormatting sqref="AC68:AC71">
    <cfRule type="expression" dxfId="102" priority="21" stopIfTrue="1">
      <formula>AN68</formula>
    </cfRule>
  </conditionalFormatting>
  <conditionalFormatting sqref="AC68:AC71">
    <cfRule type="expression" dxfId="101" priority="20" stopIfTrue="1">
      <formula>AN68</formula>
    </cfRule>
  </conditionalFormatting>
  <conditionalFormatting sqref="AC74:AC77">
    <cfRule type="expression" dxfId="100" priority="19" stopIfTrue="1">
      <formula>AN74</formula>
    </cfRule>
  </conditionalFormatting>
  <conditionalFormatting sqref="AC74:AC77">
    <cfRule type="expression" dxfId="99" priority="18" stopIfTrue="1">
      <formula>AN74</formula>
    </cfRule>
  </conditionalFormatting>
  <conditionalFormatting sqref="AC74:AC77">
    <cfRule type="expression" dxfId="98" priority="17" stopIfTrue="1">
      <formula>AN74</formula>
    </cfRule>
  </conditionalFormatting>
  <conditionalFormatting sqref="C56:AB56 C62:AB62 C68:AB68 C74:AB74">
    <cfRule type="cellIs" dxfId="97" priority="16" stopIfTrue="1" operator="equal">
      <formula>$AD56</formula>
    </cfRule>
  </conditionalFormatting>
  <conditionalFormatting sqref="V8:AB8">
    <cfRule type="cellIs" dxfId="96" priority="15" stopIfTrue="1" operator="equal">
      <formula>$AD8</formula>
    </cfRule>
  </conditionalFormatting>
  <conditionalFormatting sqref="V14:AB14">
    <cfRule type="cellIs" dxfId="95" priority="14" stopIfTrue="1" operator="equal">
      <formula>$AD14</formula>
    </cfRule>
  </conditionalFormatting>
  <conditionalFormatting sqref="V26:AB26">
    <cfRule type="cellIs" dxfId="94" priority="11" stopIfTrue="1" operator="equal">
      <formula>$AD26</formula>
    </cfRule>
  </conditionalFormatting>
  <conditionalFormatting sqref="V32:AB32">
    <cfRule type="cellIs" dxfId="93" priority="10" stopIfTrue="1" operator="equal">
      <formula>$AD32</formula>
    </cfRule>
  </conditionalFormatting>
  <conditionalFormatting sqref="V44:AB44">
    <cfRule type="cellIs" dxfId="92" priority="9" stopIfTrue="1" operator="equal">
      <formula>$AD44</formula>
    </cfRule>
  </conditionalFormatting>
  <conditionalFormatting sqref="V62:AB62">
    <cfRule type="cellIs" dxfId="91" priority="8" stopIfTrue="1" operator="equal">
      <formula>$AD62</formula>
    </cfRule>
  </conditionalFormatting>
  <conditionalFormatting sqref="V68:AB68">
    <cfRule type="cellIs" dxfId="90" priority="7" stopIfTrue="1" operator="equal">
      <formula>$AD68</formula>
    </cfRule>
  </conditionalFormatting>
  <conditionalFormatting sqref="V74:AB74">
    <cfRule type="cellIs" dxfId="89" priority="6" stopIfTrue="1" operator="equal">
      <formula>$AD74</formula>
    </cfRule>
  </conditionalFormatting>
  <conditionalFormatting sqref="V20:W20">
    <cfRule type="cellIs" dxfId="88" priority="5" stopIfTrue="1" operator="equal">
      <formula>$AD20</formula>
    </cfRule>
  </conditionalFormatting>
  <conditionalFormatting sqref="V38:W38">
    <cfRule type="cellIs" dxfId="87" priority="4" stopIfTrue="1" operator="equal">
      <formula>$AD38</formula>
    </cfRule>
  </conditionalFormatting>
  <conditionalFormatting sqref="V56:W56">
    <cfRule type="cellIs" dxfId="86" priority="3" stopIfTrue="1" operator="equal">
      <formula>$AD56</formula>
    </cfRule>
  </conditionalFormatting>
  <conditionalFormatting sqref="C50:AB50">
    <cfRule type="cellIs" dxfId="85" priority="2" stopIfTrue="1" operator="equal">
      <formula>$AD50</formula>
    </cfRule>
  </conditionalFormatting>
  <conditionalFormatting sqref="V50:AB50">
    <cfRule type="cellIs" dxfId="84" priority="1" stopIfTrue="1" operator="equal">
      <formula>$AD50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8" man="1"/>
    <brk id="53" max="28" man="1"/>
    <brk id="77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31" customWidth="1"/>
    <col min="2" max="2" width="7.7109375" style="31" customWidth="1"/>
    <col min="3" max="28" width="4.28515625" style="31" customWidth="1"/>
    <col min="29" max="29" width="11.7109375" style="31" customWidth="1"/>
    <col min="30" max="31" width="9.140625" style="172"/>
    <col min="32" max="16384" width="9.140625" style="31"/>
  </cols>
  <sheetData>
    <row r="1" spans="1:33" ht="21.95" customHeight="1" x14ac:dyDescent="0.2">
      <c r="A1" s="9" t="s">
        <v>15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8"/>
      <c r="P1" s="45" t="s">
        <v>76</v>
      </c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29"/>
      <c r="AC1" s="30"/>
      <c r="AD1"/>
      <c r="AE1"/>
    </row>
    <row r="2" spans="1:33" ht="5.0999999999999996" customHeight="1" thickBot="1" x14ac:dyDescent="0.25">
      <c r="A2" s="11"/>
      <c r="B2" s="32"/>
      <c r="C2" s="32"/>
      <c r="D2" s="32"/>
      <c r="E2" s="32"/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1"/>
      <c r="R2" s="1"/>
      <c r="S2" s="1"/>
      <c r="T2" s="1"/>
      <c r="U2" s="32"/>
      <c r="V2" s="32"/>
      <c r="W2" s="1"/>
      <c r="X2" s="1"/>
      <c r="Y2" s="32"/>
      <c r="Z2" s="32"/>
      <c r="AA2" s="32"/>
      <c r="AB2" s="32"/>
      <c r="AC2" s="35"/>
      <c r="AD2"/>
      <c r="AE2"/>
    </row>
    <row r="3" spans="1:33" ht="21.95" customHeight="1" thickBot="1" x14ac:dyDescent="0.25">
      <c r="A3" s="11" t="s">
        <v>0</v>
      </c>
      <c r="B3" s="12">
        <v>13</v>
      </c>
      <c r="C3" s="69" t="s">
        <v>30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34"/>
      <c r="P3" s="62" t="s">
        <v>32</v>
      </c>
      <c r="Q3" s="1"/>
      <c r="R3" s="1"/>
      <c r="S3" s="1"/>
      <c r="T3" s="1"/>
      <c r="U3" s="32"/>
      <c r="V3" s="32"/>
      <c r="W3" s="1"/>
      <c r="X3" s="1"/>
      <c r="Y3" s="32"/>
      <c r="Z3" s="32"/>
      <c r="AA3" s="32"/>
      <c r="AB3" s="32"/>
      <c r="AC3" s="35"/>
      <c r="AD3"/>
      <c r="AE3"/>
    </row>
    <row r="4" spans="1:33" ht="5.0999999999999996" customHeight="1" thickBot="1" x14ac:dyDescent="0.3">
      <c r="A4" s="13"/>
      <c r="B4" s="14"/>
      <c r="C4" s="15"/>
      <c r="D4" s="15"/>
      <c r="E4" s="15"/>
      <c r="F4" s="36"/>
      <c r="G4" s="36"/>
      <c r="H4" s="36"/>
      <c r="I4" s="36"/>
      <c r="J4" s="36"/>
      <c r="K4" s="36"/>
      <c r="L4" s="36"/>
      <c r="M4" s="36"/>
      <c r="N4" s="36"/>
      <c r="O4" s="16"/>
      <c r="P4" s="14"/>
      <c r="Q4" s="14"/>
      <c r="R4" s="14"/>
      <c r="S4" s="14"/>
      <c r="T4" s="14"/>
      <c r="U4" s="37"/>
      <c r="V4" s="37"/>
      <c r="W4" s="14"/>
      <c r="X4" s="14"/>
      <c r="Y4" s="37"/>
      <c r="Z4" s="37"/>
      <c r="AA4" s="37"/>
      <c r="AB4" s="37"/>
      <c r="AC4" s="38"/>
      <c r="AD4"/>
      <c r="AE4"/>
    </row>
    <row r="5" spans="1:33" s="46" customFormat="1" ht="114.95" customHeight="1" thickBot="1" x14ac:dyDescent="0.25">
      <c r="A5" s="17" t="s">
        <v>2</v>
      </c>
      <c r="B5" s="17" t="s">
        <v>3</v>
      </c>
      <c r="C5" s="106" t="s">
        <v>44</v>
      </c>
      <c r="D5" s="106" t="s">
        <v>43</v>
      </c>
      <c r="E5" s="106" t="s">
        <v>42</v>
      </c>
      <c r="F5" s="106" t="s">
        <v>41</v>
      </c>
      <c r="G5" s="107" t="s">
        <v>55</v>
      </c>
      <c r="H5" s="107" t="s">
        <v>56</v>
      </c>
      <c r="I5" s="108" t="s">
        <v>20</v>
      </c>
      <c r="J5" s="70" t="s">
        <v>64</v>
      </c>
      <c r="K5" s="70" t="s">
        <v>65</v>
      </c>
      <c r="L5" s="70" t="s">
        <v>66</v>
      </c>
      <c r="M5" s="70" t="s">
        <v>67</v>
      </c>
      <c r="N5" s="70" t="s">
        <v>57</v>
      </c>
      <c r="O5" s="70" t="s">
        <v>25</v>
      </c>
      <c r="P5" s="72" t="s">
        <v>26</v>
      </c>
      <c r="Q5" s="72" t="s">
        <v>40</v>
      </c>
      <c r="R5" s="72" t="s">
        <v>39</v>
      </c>
      <c r="S5" s="72" t="s">
        <v>58</v>
      </c>
      <c r="T5" s="72" t="s">
        <v>27</v>
      </c>
      <c r="U5" s="72" t="s">
        <v>59</v>
      </c>
      <c r="V5" s="72" t="s">
        <v>60</v>
      </c>
      <c r="W5" s="72" t="s">
        <v>68</v>
      </c>
      <c r="X5" s="72" t="s">
        <v>61</v>
      </c>
      <c r="Y5" s="72" t="s">
        <v>62</v>
      </c>
      <c r="Z5" s="72" t="s">
        <v>63</v>
      </c>
      <c r="AA5" s="72" t="s">
        <v>69</v>
      </c>
      <c r="AB5" s="70" t="s">
        <v>33</v>
      </c>
      <c r="AC5" s="17" t="s">
        <v>14</v>
      </c>
      <c r="AD5" s="164" t="s">
        <v>4</v>
      </c>
      <c r="AE5" s="164" t="s">
        <v>79</v>
      </c>
    </row>
    <row r="6" spans="1:33" s="39" customFormat="1" ht="15.6" customHeight="1" x14ac:dyDescent="0.2">
      <c r="A6" s="144"/>
      <c r="B6" s="18" t="s">
        <v>5</v>
      </c>
      <c r="C6" s="73"/>
      <c r="D6" s="80" t="s">
        <v>70</v>
      </c>
      <c r="E6" s="80" t="s">
        <v>70</v>
      </c>
      <c r="F6" s="80" t="s">
        <v>70</v>
      </c>
      <c r="G6" s="110" t="s">
        <v>70</v>
      </c>
      <c r="H6" s="78" t="s">
        <v>70</v>
      </c>
      <c r="I6" s="137"/>
      <c r="J6" s="76">
        <v>0</v>
      </c>
      <c r="K6" s="76">
        <v>0</v>
      </c>
      <c r="L6" s="76">
        <v>0</v>
      </c>
      <c r="M6" s="76">
        <v>0</v>
      </c>
      <c r="N6" s="76">
        <v>0</v>
      </c>
      <c r="O6" s="76">
        <v>0</v>
      </c>
      <c r="P6" s="113">
        <v>0</v>
      </c>
      <c r="Q6" s="74">
        <v>0</v>
      </c>
      <c r="R6" s="74">
        <v>0</v>
      </c>
      <c r="S6" s="74">
        <v>0</v>
      </c>
      <c r="T6" s="74">
        <v>0</v>
      </c>
      <c r="U6" s="74">
        <v>2</v>
      </c>
      <c r="V6" s="74">
        <v>6</v>
      </c>
      <c r="W6" s="74">
        <v>1</v>
      </c>
      <c r="X6" s="74">
        <v>0</v>
      </c>
      <c r="Y6" s="74">
        <v>1</v>
      </c>
      <c r="Z6" s="74">
        <v>1</v>
      </c>
      <c r="AA6" s="74">
        <v>0</v>
      </c>
      <c r="AB6" s="114">
        <v>1</v>
      </c>
      <c r="AC6" s="22" t="s">
        <v>6</v>
      </c>
      <c r="AD6" s="165"/>
      <c r="AE6" s="165"/>
      <c r="AF6" s="41"/>
      <c r="AG6" s="41"/>
    </row>
    <row r="7" spans="1:33" s="39" customFormat="1" ht="15.6" customHeight="1" x14ac:dyDescent="0.2">
      <c r="A7" s="145">
        <v>6.4</v>
      </c>
      <c r="B7" s="20" t="s">
        <v>7</v>
      </c>
      <c r="C7" s="115" t="s">
        <v>70</v>
      </c>
      <c r="D7" s="89" t="s">
        <v>70</v>
      </c>
      <c r="E7" s="89" t="s">
        <v>70</v>
      </c>
      <c r="F7" s="89" t="s">
        <v>70</v>
      </c>
      <c r="G7" s="116" t="s">
        <v>70</v>
      </c>
      <c r="H7" s="87" t="s">
        <v>70</v>
      </c>
      <c r="I7" s="117">
        <v>0</v>
      </c>
      <c r="J7" s="85">
        <v>0</v>
      </c>
      <c r="K7" s="85">
        <v>1</v>
      </c>
      <c r="L7" s="85">
        <v>1</v>
      </c>
      <c r="M7" s="85">
        <v>2</v>
      </c>
      <c r="N7" s="85">
        <v>0</v>
      </c>
      <c r="O7" s="85">
        <v>2</v>
      </c>
      <c r="P7" s="119">
        <v>1</v>
      </c>
      <c r="Q7" s="83">
        <v>1</v>
      </c>
      <c r="R7" s="83">
        <v>0</v>
      </c>
      <c r="S7" s="83">
        <v>0</v>
      </c>
      <c r="T7" s="83">
        <v>1</v>
      </c>
      <c r="U7" s="83">
        <v>1</v>
      </c>
      <c r="V7" s="83">
        <v>1</v>
      </c>
      <c r="W7" s="83">
        <v>0</v>
      </c>
      <c r="X7" s="83">
        <v>0</v>
      </c>
      <c r="Y7" s="83">
        <v>0</v>
      </c>
      <c r="Z7" s="83">
        <v>1</v>
      </c>
      <c r="AA7" s="83">
        <v>0</v>
      </c>
      <c r="AB7" s="90"/>
      <c r="AC7" s="23">
        <f>SUM(C7:AA7)</f>
        <v>12</v>
      </c>
      <c r="AD7" s="166"/>
      <c r="AE7" s="166"/>
      <c r="AF7" s="41"/>
      <c r="AG7" s="41"/>
    </row>
    <row r="8" spans="1:33" s="39" customFormat="1" ht="15.6" customHeight="1" x14ac:dyDescent="0.2">
      <c r="A8" s="173" t="s">
        <v>28</v>
      </c>
      <c r="B8" s="20" t="s">
        <v>8</v>
      </c>
      <c r="C8" s="115" t="s">
        <v>70</v>
      </c>
      <c r="D8" s="97" t="s">
        <v>70</v>
      </c>
      <c r="E8" s="97" t="s">
        <v>70</v>
      </c>
      <c r="F8" s="97" t="s">
        <v>70</v>
      </c>
      <c r="G8" s="120" t="s">
        <v>70</v>
      </c>
      <c r="H8" s="95" t="s">
        <v>70</v>
      </c>
      <c r="I8" s="94">
        <f>I7</f>
        <v>0</v>
      </c>
      <c r="J8" s="93">
        <f t="shared" ref="J8:AA8" si="0">I8-J6+J7</f>
        <v>0</v>
      </c>
      <c r="K8" s="93">
        <f t="shared" si="0"/>
        <v>1</v>
      </c>
      <c r="L8" s="93">
        <f t="shared" si="0"/>
        <v>2</v>
      </c>
      <c r="M8" s="93">
        <f t="shared" si="0"/>
        <v>4</v>
      </c>
      <c r="N8" s="93">
        <f t="shared" si="0"/>
        <v>4</v>
      </c>
      <c r="O8" s="93">
        <f>N8-O6+O7</f>
        <v>6</v>
      </c>
      <c r="P8" s="122">
        <f t="shared" ref="P8:T8" si="1">O8-P6+P7</f>
        <v>7</v>
      </c>
      <c r="Q8" s="91">
        <f t="shared" si="1"/>
        <v>8</v>
      </c>
      <c r="R8" s="91">
        <f t="shared" si="1"/>
        <v>8</v>
      </c>
      <c r="S8" s="91">
        <f t="shared" si="1"/>
        <v>8</v>
      </c>
      <c r="T8" s="91">
        <f t="shared" si="1"/>
        <v>9</v>
      </c>
      <c r="U8" s="91">
        <f t="shared" si="0"/>
        <v>8</v>
      </c>
      <c r="V8" s="91">
        <f t="shared" si="0"/>
        <v>3</v>
      </c>
      <c r="W8" s="91">
        <f t="shared" si="0"/>
        <v>2</v>
      </c>
      <c r="X8" s="91">
        <f t="shared" si="0"/>
        <v>2</v>
      </c>
      <c r="Y8" s="91">
        <f t="shared" si="0"/>
        <v>1</v>
      </c>
      <c r="Z8" s="91">
        <f t="shared" si="0"/>
        <v>1</v>
      </c>
      <c r="AA8" s="91">
        <f t="shared" si="0"/>
        <v>1</v>
      </c>
      <c r="AB8" s="123">
        <f>AA8-AB6</f>
        <v>0</v>
      </c>
      <c r="AC8" s="24"/>
      <c r="AD8" s="167">
        <f>MAX(C8:AB8)</f>
        <v>9</v>
      </c>
      <c r="AE8" s="167">
        <f>SUM(C7:H7)</f>
        <v>0</v>
      </c>
      <c r="AF8" s="41"/>
      <c r="AG8" s="41"/>
    </row>
    <row r="9" spans="1:33" s="39" customFormat="1" ht="15.6" customHeight="1" x14ac:dyDescent="0.2">
      <c r="A9" s="174"/>
      <c r="B9" s="20" t="s">
        <v>9</v>
      </c>
      <c r="C9" s="138"/>
      <c r="D9" s="137"/>
      <c r="E9" s="137"/>
      <c r="F9" s="137"/>
      <c r="G9" s="137"/>
      <c r="H9" s="124" t="s">
        <v>70</v>
      </c>
      <c r="I9" s="137"/>
      <c r="J9" s="137"/>
      <c r="K9" s="137"/>
      <c r="L9" s="137"/>
      <c r="M9" s="125">
        <v>6.45</v>
      </c>
      <c r="N9" s="137"/>
      <c r="O9" s="137"/>
      <c r="P9" s="127">
        <v>6.52</v>
      </c>
      <c r="Q9" s="137"/>
      <c r="R9" s="137"/>
      <c r="S9" s="137"/>
      <c r="T9" s="137"/>
      <c r="U9" s="137"/>
      <c r="V9" s="128">
        <v>7.02</v>
      </c>
      <c r="W9" s="137"/>
      <c r="X9" s="137"/>
      <c r="Y9" s="137"/>
      <c r="Z9" s="137"/>
      <c r="AA9" s="137"/>
      <c r="AB9" s="139">
        <v>7.14</v>
      </c>
      <c r="AC9" s="25">
        <v>34</v>
      </c>
      <c r="AD9" s="166"/>
      <c r="AE9" s="166"/>
      <c r="AF9" s="41"/>
      <c r="AG9" s="41"/>
    </row>
    <row r="10" spans="1:33" s="39" customFormat="1" ht="15.6" customHeight="1" x14ac:dyDescent="0.2">
      <c r="A10" s="175"/>
      <c r="B10" s="21" t="s">
        <v>10</v>
      </c>
      <c r="C10" s="140" t="s">
        <v>70</v>
      </c>
      <c r="D10" s="141"/>
      <c r="E10" s="141"/>
      <c r="F10" s="141"/>
      <c r="G10" s="141"/>
      <c r="H10" s="102" t="s">
        <v>70</v>
      </c>
      <c r="I10" s="142">
        <v>6.4</v>
      </c>
      <c r="J10" s="141"/>
      <c r="K10" s="141"/>
      <c r="L10" s="141"/>
      <c r="M10" s="129">
        <v>6.46</v>
      </c>
      <c r="N10" s="137"/>
      <c r="O10" s="141"/>
      <c r="P10" s="131">
        <v>6.53</v>
      </c>
      <c r="Q10" s="141"/>
      <c r="R10" s="141"/>
      <c r="S10" s="141"/>
      <c r="T10" s="141"/>
      <c r="U10" s="141"/>
      <c r="V10" s="101">
        <v>7.03</v>
      </c>
      <c r="W10" s="141"/>
      <c r="X10" s="141"/>
      <c r="Y10" s="141"/>
      <c r="Z10" s="141"/>
      <c r="AA10" s="141"/>
      <c r="AB10" s="143"/>
      <c r="AC10" s="24"/>
      <c r="AD10" s="168"/>
      <c r="AE10" s="168"/>
      <c r="AF10" s="41"/>
      <c r="AG10" s="41"/>
    </row>
    <row r="11" spans="1:33" s="39" customFormat="1" ht="15.6" customHeight="1" thickBot="1" x14ac:dyDescent="0.25">
      <c r="A11" s="146">
        <v>526</v>
      </c>
      <c r="B11" s="43" t="s">
        <v>11</v>
      </c>
      <c r="C11" s="103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5"/>
      <c r="AC11" s="44"/>
      <c r="AD11" s="169"/>
      <c r="AE11" s="169"/>
      <c r="AF11" s="41"/>
      <c r="AG11" s="41"/>
    </row>
    <row r="12" spans="1:33" ht="15.6" customHeight="1" x14ac:dyDescent="0.2">
      <c r="A12" s="144"/>
      <c r="B12" s="18" t="s">
        <v>5</v>
      </c>
      <c r="C12" s="73"/>
      <c r="D12" s="80" t="s">
        <v>70</v>
      </c>
      <c r="E12" s="80" t="s">
        <v>70</v>
      </c>
      <c r="F12" s="80" t="s">
        <v>70</v>
      </c>
      <c r="G12" s="110" t="s">
        <v>70</v>
      </c>
      <c r="H12" s="78" t="s">
        <v>70</v>
      </c>
      <c r="I12" s="137"/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113">
        <v>1</v>
      </c>
      <c r="Q12" s="74">
        <v>1</v>
      </c>
      <c r="R12" s="74">
        <v>2</v>
      </c>
      <c r="S12" s="74">
        <v>1</v>
      </c>
      <c r="T12" s="74">
        <v>1</v>
      </c>
      <c r="U12" s="74">
        <v>1</v>
      </c>
      <c r="V12" s="74">
        <v>6</v>
      </c>
      <c r="W12" s="74">
        <v>3</v>
      </c>
      <c r="X12" s="74">
        <v>2</v>
      </c>
      <c r="Y12" s="74">
        <v>0</v>
      </c>
      <c r="Z12" s="74">
        <v>0</v>
      </c>
      <c r="AA12" s="74">
        <v>0</v>
      </c>
      <c r="AB12" s="114">
        <v>1</v>
      </c>
      <c r="AC12" s="22" t="s">
        <v>6</v>
      </c>
      <c r="AD12" s="165"/>
      <c r="AE12" s="165"/>
      <c r="AF12" s="41"/>
      <c r="AG12" s="41"/>
    </row>
    <row r="13" spans="1:33" ht="15.6" customHeight="1" x14ac:dyDescent="0.2">
      <c r="A13" s="145">
        <v>8</v>
      </c>
      <c r="B13" s="20" t="s">
        <v>7</v>
      </c>
      <c r="C13" s="115" t="s">
        <v>70</v>
      </c>
      <c r="D13" s="89" t="s">
        <v>70</v>
      </c>
      <c r="E13" s="89" t="s">
        <v>70</v>
      </c>
      <c r="F13" s="89" t="s">
        <v>70</v>
      </c>
      <c r="G13" s="116" t="s">
        <v>70</v>
      </c>
      <c r="H13" s="87" t="s">
        <v>70</v>
      </c>
      <c r="I13" s="117">
        <v>0</v>
      </c>
      <c r="J13" s="85">
        <v>2</v>
      </c>
      <c r="K13" s="85">
        <v>2</v>
      </c>
      <c r="L13" s="85">
        <v>6</v>
      </c>
      <c r="M13" s="85">
        <v>2</v>
      </c>
      <c r="N13" s="85">
        <v>2</v>
      </c>
      <c r="O13" s="85">
        <v>1</v>
      </c>
      <c r="P13" s="119">
        <v>0</v>
      </c>
      <c r="Q13" s="83">
        <v>2</v>
      </c>
      <c r="R13" s="83">
        <v>0</v>
      </c>
      <c r="S13" s="83">
        <v>0</v>
      </c>
      <c r="T13" s="83">
        <v>0</v>
      </c>
      <c r="U13" s="83">
        <v>1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1</v>
      </c>
      <c r="AB13" s="90"/>
      <c r="AC13" s="23">
        <f>SUM(C13:AA13)</f>
        <v>19</v>
      </c>
      <c r="AD13" s="166"/>
      <c r="AE13" s="166"/>
      <c r="AF13" s="41"/>
      <c r="AG13" s="41"/>
    </row>
    <row r="14" spans="1:33" ht="15.6" customHeight="1" x14ac:dyDescent="0.2">
      <c r="A14" s="173" t="s">
        <v>28</v>
      </c>
      <c r="B14" s="20" t="s">
        <v>8</v>
      </c>
      <c r="C14" s="115" t="s">
        <v>70</v>
      </c>
      <c r="D14" s="97" t="s">
        <v>70</v>
      </c>
      <c r="E14" s="97" t="s">
        <v>70</v>
      </c>
      <c r="F14" s="97" t="s">
        <v>70</v>
      </c>
      <c r="G14" s="120" t="s">
        <v>70</v>
      </c>
      <c r="H14" s="95" t="s">
        <v>70</v>
      </c>
      <c r="I14" s="94">
        <f>I13</f>
        <v>0</v>
      </c>
      <c r="J14" s="93">
        <f t="shared" ref="J14:N14" si="2">I14-J12+J13</f>
        <v>2</v>
      </c>
      <c r="K14" s="93">
        <f t="shared" si="2"/>
        <v>4</v>
      </c>
      <c r="L14" s="93">
        <f t="shared" si="2"/>
        <v>10</v>
      </c>
      <c r="M14" s="93">
        <f t="shared" si="2"/>
        <v>12</v>
      </c>
      <c r="N14" s="93">
        <f t="shared" si="2"/>
        <v>14</v>
      </c>
      <c r="O14" s="93">
        <f>N14-O12+O13</f>
        <v>15</v>
      </c>
      <c r="P14" s="122">
        <f t="shared" ref="P14:AA14" si="3">O14-P12+P13</f>
        <v>14</v>
      </c>
      <c r="Q14" s="91">
        <f t="shared" si="3"/>
        <v>15</v>
      </c>
      <c r="R14" s="91">
        <f t="shared" si="3"/>
        <v>13</v>
      </c>
      <c r="S14" s="91">
        <f t="shared" si="3"/>
        <v>12</v>
      </c>
      <c r="T14" s="91">
        <f t="shared" si="3"/>
        <v>11</v>
      </c>
      <c r="U14" s="91">
        <f t="shared" si="3"/>
        <v>11</v>
      </c>
      <c r="V14" s="91">
        <f t="shared" si="3"/>
        <v>5</v>
      </c>
      <c r="W14" s="91">
        <f t="shared" si="3"/>
        <v>2</v>
      </c>
      <c r="X14" s="91">
        <f t="shared" si="3"/>
        <v>0</v>
      </c>
      <c r="Y14" s="91">
        <f t="shared" si="3"/>
        <v>0</v>
      </c>
      <c r="Z14" s="91">
        <f t="shared" si="3"/>
        <v>0</v>
      </c>
      <c r="AA14" s="91">
        <f t="shared" si="3"/>
        <v>1</v>
      </c>
      <c r="AB14" s="123">
        <f>AA14-AB12</f>
        <v>0</v>
      </c>
      <c r="AC14" s="24"/>
      <c r="AD14" s="167">
        <f>MAX(C14:AB14)</f>
        <v>15</v>
      </c>
      <c r="AE14" s="167">
        <f>SUM(C13:H13)</f>
        <v>0</v>
      </c>
      <c r="AF14" s="41"/>
      <c r="AG14" s="41"/>
    </row>
    <row r="15" spans="1:33" ht="15.6" customHeight="1" x14ac:dyDescent="0.2">
      <c r="A15" s="174"/>
      <c r="B15" s="20" t="s">
        <v>9</v>
      </c>
      <c r="C15" s="138"/>
      <c r="D15" s="137"/>
      <c r="E15" s="137"/>
      <c r="F15" s="137"/>
      <c r="G15" s="137"/>
      <c r="H15" s="124" t="s">
        <v>70</v>
      </c>
      <c r="I15" s="137"/>
      <c r="J15" s="137"/>
      <c r="K15" s="137"/>
      <c r="L15" s="137"/>
      <c r="M15" s="125">
        <v>8.06</v>
      </c>
      <c r="N15" s="137"/>
      <c r="O15" s="137"/>
      <c r="P15" s="127">
        <v>8.1300000000000008</v>
      </c>
      <c r="Q15" s="137"/>
      <c r="R15" s="137"/>
      <c r="S15" s="137"/>
      <c r="T15" s="137"/>
      <c r="U15" s="137"/>
      <c r="V15" s="128">
        <v>8.24</v>
      </c>
      <c r="W15" s="137"/>
      <c r="X15" s="137"/>
      <c r="Y15" s="137"/>
      <c r="Z15" s="137"/>
      <c r="AA15" s="137"/>
      <c r="AB15" s="139">
        <v>8.34</v>
      </c>
      <c r="AC15" s="25">
        <v>0</v>
      </c>
      <c r="AD15" s="166"/>
      <c r="AE15" s="166"/>
      <c r="AF15" s="41"/>
      <c r="AG15" s="41"/>
    </row>
    <row r="16" spans="1:33" ht="15.6" customHeight="1" x14ac:dyDescent="0.2">
      <c r="A16" s="175"/>
      <c r="B16" s="21" t="s">
        <v>10</v>
      </c>
      <c r="C16" s="140" t="s">
        <v>70</v>
      </c>
      <c r="D16" s="141"/>
      <c r="E16" s="141"/>
      <c r="F16" s="141"/>
      <c r="G16" s="141"/>
      <c r="H16" s="102" t="s">
        <v>70</v>
      </c>
      <c r="I16" s="142">
        <v>8</v>
      </c>
      <c r="J16" s="141"/>
      <c r="K16" s="141"/>
      <c r="L16" s="141"/>
      <c r="M16" s="129">
        <v>8.07</v>
      </c>
      <c r="N16" s="137"/>
      <c r="O16" s="141"/>
      <c r="P16" s="131">
        <v>8.14</v>
      </c>
      <c r="Q16" s="141"/>
      <c r="R16" s="141"/>
      <c r="S16" s="141"/>
      <c r="T16" s="141"/>
      <c r="U16" s="141"/>
      <c r="V16" s="101">
        <v>8.25</v>
      </c>
      <c r="W16" s="141"/>
      <c r="X16" s="141"/>
      <c r="Y16" s="141"/>
      <c r="Z16" s="141"/>
      <c r="AA16" s="141"/>
      <c r="AB16" s="143"/>
      <c r="AC16" s="24"/>
      <c r="AD16" s="168"/>
      <c r="AE16" s="168"/>
      <c r="AF16" s="41"/>
      <c r="AG16" s="41"/>
    </row>
    <row r="17" spans="1:33" ht="15.6" customHeight="1" thickBot="1" x14ac:dyDescent="0.25">
      <c r="A17" s="146">
        <v>526</v>
      </c>
      <c r="B17" s="43" t="s">
        <v>11</v>
      </c>
      <c r="C17" s="103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5"/>
      <c r="AC17" s="44"/>
      <c r="AD17" s="169"/>
      <c r="AE17" s="169"/>
      <c r="AF17" s="41"/>
      <c r="AG17" s="41"/>
    </row>
    <row r="18" spans="1:33" ht="15.6" customHeight="1" x14ac:dyDescent="0.2">
      <c r="A18" s="144"/>
      <c r="B18" s="18" t="s">
        <v>5</v>
      </c>
      <c r="C18" s="73"/>
      <c r="D18" s="80">
        <v>0</v>
      </c>
      <c r="E18" s="80">
        <v>0</v>
      </c>
      <c r="F18" s="80">
        <v>0</v>
      </c>
      <c r="G18" s="110">
        <v>0</v>
      </c>
      <c r="H18" s="78">
        <v>0</v>
      </c>
      <c r="I18" s="137"/>
      <c r="J18" s="76">
        <v>0</v>
      </c>
      <c r="K18" s="76">
        <v>0</v>
      </c>
      <c r="L18" s="76">
        <v>0</v>
      </c>
      <c r="M18" s="76">
        <v>0</v>
      </c>
      <c r="N18" s="76">
        <v>1</v>
      </c>
      <c r="O18" s="76">
        <v>3</v>
      </c>
      <c r="P18" s="113">
        <v>0</v>
      </c>
      <c r="Q18" s="74">
        <v>4</v>
      </c>
      <c r="R18" s="74">
        <v>1</v>
      </c>
      <c r="S18" s="74">
        <v>2</v>
      </c>
      <c r="T18" s="74">
        <v>0</v>
      </c>
      <c r="U18" s="74">
        <v>3</v>
      </c>
      <c r="V18" s="74">
        <v>8</v>
      </c>
      <c r="W18" s="74">
        <v>4</v>
      </c>
      <c r="X18" s="74">
        <v>0</v>
      </c>
      <c r="Y18" s="74">
        <v>3</v>
      </c>
      <c r="Z18" s="74">
        <v>7</v>
      </c>
      <c r="AA18" s="74">
        <v>3</v>
      </c>
      <c r="AB18" s="114">
        <v>1</v>
      </c>
      <c r="AC18" s="22" t="s">
        <v>6</v>
      </c>
      <c r="AD18" s="165"/>
      <c r="AE18" s="165"/>
      <c r="AF18" s="41"/>
      <c r="AG18" s="41"/>
    </row>
    <row r="19" spans="1:33" ht="15.6" customHeight="1" x14ac:dyDescent="0.2">
      <c r="A19" s="145">
        <v>9.5</v>
      </c>
      <c r="B19" s="20" t="s">
        <v>7</v>
      </c>
      <c r="C19" s="115">
        <v>0</v>
      </c>
      <c r="D19" s="89">
        <v>2</v>
      </c>
      <c r="E19" s="89">
        <v>0</v>
      </c>
      <c r="F19" s="89">
        <v>0</v>
      </c>
      <c r="G19" s="116">
        <v>0</v>
      </c>
      <c r="H19" s="87">
        <v>0</v>
      </c>
      <c r="I19" s="117" t="s">
        <v>70</v>
      </c>
      <c r="J19" s="85">
        <v>3</v>
      </c>
      <c r="K19" s="85">
        <v>0</v>
      </c>
      <c r="L19" s="85">
        <v>9</v>
      </c>
      <c r="M19" s="85">
        <v>1</v>
      </c>
      <c r="N19" s="85">
        <v>1</v>
      </c>
      <c r="O19" s="85">
        <v>1</v>
      </c>
      <c r="P19" s="119">
        <v>1</v>
      </c>
      <c r="Q19" s="83">
        <v>3</v>
      </c>
      <c r="R19" s="83">
        <v>8</v>
      </c>
      <c r="S19" s="83">
        <v>1</v>
      </c>
      <c r="T19" s="83">
        <v>3</v>
      </c>
      <c r="U19" s="83">
        <v>1</v>
      </c>
      <c r="V19" s="83">
        <v>2</v>
      </c>
      <c r="W19" s="83">
        <v>1</v>
      </c>
      <c r="X19" s="83">
        <v>0</v>
      </c>
      <c r="Y19" s="83">
        <v>2</v>
      </c>
      <c r="Z19" s="83">
        <v>0</v>
      </c>
      <c r="AA19" s="83">
        <v>1</v>
      </c>
      <c r="AB19" s="90"/>
      <c r="AC19" s="23">
        <f>SUM(C19:AA19)</f>
        <v>40</v>
      </c>
      <c r="AD19" s="166"/>
      <c r="AE19" s="166"/>
      <c r="AF19" s="41"/>
      <c r="AG19" s="41"/>
    </row>
    <row r="20" spans="1:33" ht="15.6" customHeight="1" x14ac:dyDescent="0.2">
      <c r="A20" s="173" t="s">
        <v>71</v>
      </c>
      <c r="B20" s="20" t="s">
        <v>8</v>
      </c>
      <c r="C20" s="115">
        <f>C19</f>
        <v>0</v>
      </c>
      <c r="D20" s="97">
        <f t="shared" ref="D20" si="4">C20-D18+D19</f>
        <v>2</v>
      </c>
      <c r="E20" s="97">
        <f>D20-E18+E19</f>
        <v>2</v>
      </c>
      <c r="F20" s="97">
        <f>E20-F18+F19</f>
        <v>2</v>
      </c>
      <c r="G20" s="120">
        <f t="shared" ref="G20:H20" si="5">F20-G18+G19</f>
        <v>2</v>
      </c>
      <c r="H20" s="95">
        <f t="shared" si="5"/>
        <v>2</v>
      </c>
      <c r="I20" s="94" t="s">
        <v>70</v>
      </c>
      <c r="J20" s="93">
        <f>H20-J18+J19</f>
        <v>5</v>
      </c>
      <c r="K20" s="93">
        <f t="shared" ref="K20:N20" si="6">J20-K18+K19</f>
        <v>5</v>
      </c>
      <c r="L20" s="93">
        <f t="shared" si="6"/>
        <v>14</v>
      </c>
      <c r="M20" s="93">
        <f t="shared" si="6"/>
        <v>15</v>
      </c>
      <c r="N20" s="93">
        <f t="shared" si="6"/>
        <v>15</v>
      </c>
      <c r="O20" s="93">
        <f>N20-O18+O19</f>
        <v>13</v>
      </c>
      <c r="P20" s="122">
        <f t="shared" ref="P20:AA20" si="7">O20-P18+P19</f>
        <v>14</v>
      </c>
      <c r="Q20" s="91">
        <f t="shared" si="7"/>
        <v>13</v>
      </c>
      <c r="R20" s="91">
        <f t="shared" si="7"/>
        <v>20</v>
      </c>
      <c r="S20" s="91">
        <f t="shared" si="7"/>
        <v>19</v>
      </c>
      <c r="T20" s="91">
        <f t="shared" si="7"/>
        <v>22</v>
      </c>
      <c r="U20" s="91">
        <f t="shared" si="7"/>
        <v>20</v>
      </c>
      <c r="V20" s="91">
        <f t="shared" si="7"/>
        <v>14</v>
      </c>
      <c r="W20" s="91">
        <f t="shared" si="7"/>
        <v>11</v>
      </c>
      <c r="X20" s="91">
        <f t="shared" si="7"/>
        <v>11</v>
      </c>
      <c r="Y20" s="91">
        <f t="shared" si="7"/>
        <v>10</v>
      </c>
      <c r="Z20" s="91">
        <f t="shared" si="7"/>
        <v>3</v>
      </c>
      <c r="AA20" s="91">
        <f t="shared" si="7"/>
        <v>1</v>
      </c>
      <c r="AB20" s="123">
        <f>AA20-AB18</f>
        <v>0</v>
      </c>
      <c r="AC20" s="24"/>
      <c r="AD20" s="167">
        <f>MAX(C20:AB20)</f>
        <v>22</v>
      </c>
      <c r="AE20" s="167">
        <f>SUM(C19:H19)</f>
        <v>2</v>
      </c>
      <c r="AF20" s="41"/>
      <c r="AG20" s="41"/>
    </row>
    <row r="21" spans="1:33" ht="15.6" customHeight="1" x14ac:dyDescent="0.2">
      <c r="A21" s="174"/>
      <c r="B21" s="20" t="s">
        <v>9</v>
      </c>
      <c r="C21" s="138"/>
      <c r="D21" s="137"/>
      <c r="E21" s="137"/>
      <c r="F21" s="137"/>
      <c r="G21" s="137"/>
      <c r="H21" s="124">
        <v>9.58</v>
      </c>
      <c r="I21" s="137"/>
      <c r="J21" s="137"/>
      <c r="K21" s="137"/>
      <c r="L21" s="137"/>
      <c r="M21" s="125">
        <v>10.029999999999999</v>
      </c>
      <c r="N21" s="137"/>
      <c r="O21" s="137"/>
      <c r="P21" s="127">
        <v>10.1</v>
      </c>
      <c r="Q21" s="137"/>
      <c r="R21" s="137"/>
      <c r="S21" s="137"/>
      <c r="T21" s="137"/>
      <c r="U21" s="137"/>
      <c r="V21" s="128"/>
      <c r="W21" s="137"/>
      <c r="X21" s="137"/>
      <c r="Y21" s="137"/>
      <c r="Z21" s="137"/>
      <c r="AA21" s="137"/>
      <c r="AB21" s="139"/>
      <c r="AC21" s="25">
        <v>0</v>
      </c>
      <c r="AD21" s="166"/>
      <c r="AE21" s="166"/>
      <c r="AF21" s="41"/>
      <c r="AG21" s="41"/>
    </row>
    <row r="22" spans="1:33" ht="15.6" customHeight="1" x14ac:dyDescent="0.2">
      <c r="A22" s="175"/>
      <c r="B22" s="21" t="s">
        <v>10</v>
      </c>
      <c r="C22" s="140">
        <v>9.5</v>
      </c>
      <c r="D22" s="141"/>
      <c r="E22" s="141"/>
      <c r="F22" s="141"/>
      <c r="G22" s="141"/>
      <c r="H22" s="102">
        <v>9.59</v>
      </c>
      <c r="I22" s="142" t="s">
        <v>70</v>
      </c>
      <c r="J22" s="141"/>
      <c r="K22" s="141"/>
      <c r="L22" s="141"/>
      <c r="M22" s="129">
        <v>10.039999999999999</v>
      </c>
      <c r="N22" s="137"/>
      <c r="O22" s="141"/>
      <c r="P22" s="131">
        <v>10.11</v>
      </c>
      <c r="Q22" s="141"/>
      <c r="R22" s="141"/>
      <c r="S22" s="141"/>
      <c r="T22" s="141"/>
      <c r="U22" s="141"/>
      <c r="V22" s="101">
        <f>V21</f>
        <v>0</v>
      </c>
      <c r="W22" s="141"/>
      <c r="X22" s="141"/>
      <c r="Y22" s="141"/>
      <c r="Z22" s="141"/>
      <c r="AA22" s="141"/>
      <c r="AB22" s="143"/>
      <c r="AC22" s="24"/>
      <c r="AD22" s="168"/>
      <c r="AE22" s="168"/>
      <c r="AF22" s="41"/>
      <c r="AG22" s="41"/>
    </row>
    <row r="23" spans="1:33" ht="15.6" customHeight="1" thickBot="1" x14ac:dyDescent="0.25">
      <c r="A23" s="146">
        <v>526</v>
      </c>
      <c r="B23" s="43" t="s">
        <v>11</v>
      </c>
      <c r="C23" s="103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5"/>
      <c r="AC23" s="44"/>
      <c r="AD23" s="169"/>
      <c r="AE23" s="169"/>
      <c r="AF23" s="41"/>
      <c r="AG23" s="41"/>
    </row>
    <row r="24" spans="1:33" ht="15.6" customHeight="1" x14ac:dyDescent="0.2">
      <c r="A24" s="144"/>
      <c r="B24" s="18" t="s">
        <v>5</v>
      </c>
      <c r="C24" s="73"/>
      <c r="D24" s="80" t="s">
        <v>70</v>
      </c>
      <c r="E24" s="80" t="s">
        <v>70</v>
      </c>
      <c r="F24" s="80" t="s">
        <v>70</v>
      </c>
      <c r="G24" s="110" t="s">
        <v>70</v>
      </c>
      <c r="H24" s="78" t="s">
        <v>70</v>
      </c>
      <c r="I24" s="137"/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113">
        <v>0</v>
      </c>
      <c r="Q24" s="74">
        <v>0</v>
      </c>
      <c r="R24" s="74">
        <v>2</v>
      </c>
      <c r="S24" s="74">
        <v>0</v>
      </c>
      <c r="T24" s="74">
        <v>8</v>
      </c>
      <c r="U24" s="74">
        <v>4</v>
      </c>
      <c r="V24" s="74">
        <v>8</v>
      </c>
      <c r="W24" s="74">
        <v>2</v>
      </c>
      <c r="X24" s="74">
        <v>2</v>
      </c>
      <c r="Y24" s="74">
        <v>5</v>
      </c>
      <c r="Z24" s="74">
        <v>6</v>
      </c>
      <c r="AA24" s="74">
        <v>2</v>
      </c>
      <c r="AB24" s="114">
        <v>16</v>
      </c>
      <c r="AC24" s="22" t="s">
        <v>6</v>
      </c>
      <c r="AD24" s="165"/>
      <c r="AE24" s="165"/>
      <c r="AF24" s="41"/>
      <c r="AG24" s="41"/>
    </row>
    <row r="25" spans="1:33" ht="15.6" customHeight="1" x14ac:dyDescent="0.2">
      <c r="A25" s="145">
        <v>12.16</v>
      </c>
      <c r="B25" s="20" t="s">
        <v>7</v>
      </c>
      <c r="C25" s="115" t="s">
        <v>70</v>
      </c>
      <c r="D25" s="89" t="s">
        <v>70</v>
      </c>
      <c r="E25" s="89" t="s">
        <v>70</v>
      </c>
      <c r="F25" s="89" t="s">
        <v>70</v>
      </c>
      <c r="G25" s="116" t="s">
        <v>70</v>
      </c>
      <c r="H25" s="87" t="s">
        <v>70</v>
      </c>
      <c r="I25" s="117">
        <v>1</v>
      </c>
      <c r="J25" s="85">
        <v>2</v>
      </c>
      <c r="K25" s="85">
        <v>2</v>
      </c>
      <c r="L25" s="85">
        <v>3</v>
      </c>
      <c r="M25" s="85">
        <v>0</v>
      </c>
      <c r="N25" s="85">
        <v>5</v>
      </c>
      <c r="O25" s="85">
        <v>8</v>
      </c>
      <c r="P25" s="119">
        <v>1</v>
      </c>
      <c r="Q25" s="83">
        <v>5</v>
      </c>
      <c r="R25" s="83">
        <v>1</v>
      </c>
      <c r="S25" s="83">
        <v>2</v>
      </c>
      <c r="T25" s="83">
        <v>1</v>
      </c>
      <c r="U25" s="83">
        <v>0</v>
      </c>
      <c r="V25" s="83">
        <v>6</v>
      </c>
      <c r="W25" s="83">
        <v>1</v>
      </c>
      <c r="X25" s="83">
        <v>1</v>
      </c>
      <c r="Y25" s="83">
        <v>1</v>
      </c>
      <c r="Z25" s="83">
        <v>13</v>
      </c>
      <c r="AA25" s="83">
        <v>2</v>
      </c>
      <c r="AB25" s="90"/>
      <c r="AC25" s="23">
        <f>SUM(C25:AA25)</f>
        <v>55</v>
      </c>
      <c r="AD25" s="166"/>
      <c r="AE25" s="166"/>
      <c r="AF25" s="41"/>
      <c r="AG25" s="41"/>
    </row>
    <row r="26" spans="1:33" ht="15.6" customHeight="1" x14ac:dyDescent="0.2">
      <c r="A26" s="173" t="s">
        <v>28</v>
      </c>
      <c r="B26" s="20" t="s">
        <v>8</v>
      </c>
      <c r="C26" s="115" t="s">
        <v>70</v>
      </c>
      <c r="D26" s="97" t="s">
        <v>70</v>
      </c>
      <c r="E26" s="97" t="s">
        <v>70</v>
      </c>
      <c r="F26" s="97" t="s">
        <v>70</v>
      </c>
      <c r="G26" s="120" t="s">
        <v>70</v>
      </c>
      <c r="H26" s="95" t="s">
        <v>70</v>
      </c>
      <c r="I26" s="94">
        <f>I25</f>
        <v>1</v>
      </c>
      <c r="J26" s="93">
        <f t="shared" ref="J26:N26" si="8">I26-J24+J25</f>
        <v>3</v>
      </c>
      <c r="K26" s="93">
        <f t="shared" si="8"/>
        <v>5</v>
      </c>
      <c r="L26" s="93">
        <f t="shared" si="8"/>
        <v>8</v>
      </c>
      <c r="M26" s="93">
        <f t="shared" si="8"/>
        <v>8</v>
      </c>
      <c r="N26" s="93">
        <f t="shared" si="8"/>
        <v>13</v>
      </c>
      <c r="O26" s="93">
        <f>N26-O24+O25</f>
        <v>21</v>
      </c>
      <c r="P26" s="122">
        <f t="shared" ref="P26:AA26" si="9">O26-P24+P25</f>
        <v>22</v>
      </c>
      <c r="Q26" s="91">
        <f t="shared" si="9"/>
        <v>27</v>
      </c>
      <c r="R26" s="91">
        <f t="shared" si="9"/>
        <v>26</v>
      </c>
      <c r="S26" s="91">
        <f t="shared" si="9"/>
        <v>28</v>
      </c>
      <c r="T26" s="91">
        <f t="shared" si="9"/>
        <v>21</v>
      </c>
      <c r="U26" s="91">
        <f t="shared" si="9"/>
        <v>17</v>
      </c>
      <c r="V26" s="91">
        <f t="shared" si="9"/>
        <v>15</v>
      </c>
      <c r="W26" s="91">
        <f t="shared" si="9"/>
        <v>14</v>
      </c>
      <c r="X26" s="91">
        <f t="shared" si="9"/>
        <v>13</v>
      </c>
      <c r="Y26" s="91">
        <f t="shared" si="9"/>
        <v>9</v>
      </c>
      <c r="Z26" s="91">
        <f t="shared" si="9"/>
        <v>16</v>
      </c>
      <c r="AA26" s="91">
        <f t="shared" si="9"/>
        <v>16</v>
      </c>
      <c r="AB26" s="123">
        <f>AA26-AB24</f>
        <v>0</v>
      </c>
      <c r="AC26" s="24"/>
      <c r="AD26" s="167">
        <f>MAX(C26:AB26)</f>
        <v>28</v>
      </c>
      <c r="AE26" s="167">
        <f>SUM(C25:H25)</f>
        <v>0</v>
      </c>
      <c r="AF26" s="41"/>
      <c r="AG26" s="41"/>
    </row>
    <row r="27" spans="1:33" ht="15.6" customHeight="1" x14ac:dyDescent="0.2">
      <c r="A27" s="174"/>
      <c r="B27" s="20" t="s">
        <v>9</v>
      </c>
      <c r="C27" s="138"/>
      <c r="D27" s="137"/>
      <c r="E27" s="137"/>
      <c r="F27" s="137"/>
      <c r="G27" s="137"/>
      <c r="H27" s="124" t="s">
        <v>70</v>
      </c>
      <c r="I27" s="137"/>
      <c r="J27" s="137"/>
      <c r="K27" s="137"/>
      <c r="L27" s="137"/>
      <c r="M27" s="125">
        <v>12.22</v>
      </c>
      <c r="N27" s="137"/>
      <c r="O27" s="137"/>
      <c r="P27" s="127">
        <v>12.28</v>
      </c>
      <c r="Q27" s="137"/>
      <c r="R27" s="137"/>
      <c r="S27" s="137"/>
      <c r="T27" s="137"/>
      <c r="U27" s="137"/>
      <c r="V27" s="128">
        <v>12.38</v>
      </c>
      <c r="W27" s="137"/>
      <c r="X27" s="137"/>
      <c r="Y27" s="137"/>
      <c r="Z27" s="137"/>
      <c r="AA27" s="137"/>
      <c r="AB27" s="139">
        <v>12.52</v>
      </c>
      <c r="AC27" s="25">
        <f>52-16</f>
        <v>36</v>
      </c>
      <c r="AD27" s="166"/>
      <c r="AE27" s="166"/>
      <c r="AF27" s="41"/>
      <c r="AG27" s="41"/>
    </row>
    <row r="28" spans="1:33" ht="15.6" customHeight="1" x14ac:dyDescent="0.2">
      <c r="A28" s="175"/>
      <c r="B28" s="21" t="s">
        <v>10</v>
      </c>
      <c r="C28" s="140" t="s">
        <v>70</v>
      </c>
      <c r="D28" s="141"/>
      <c r="E28" s="141"/>
      <c r="F28" s="141"/>
      <c r="G28" s="141"/>
      <c r="H28" s="102" t="s">
        <v>70</v>
      </c>
      <c r="I28" s="142">
        <v>12.16</v>
      </c>
      <c r="J28" s="141"/>
      <c r="K28" s="141"/>
      <c r="L28" s="141"/>
      <c r="M28" s="129">
        <f>M27</f>
        <v>12.22</v>
      </c>
      <c r="N28" s="137"/>
      <c r="O28" s="141"/>
      <c r="P28" s="131">
        <f>P27</f>
        <v>12.28</v>
      </c>
      <c r="Q28" s="141"/>
      <c r="R28" s="141"/>
      <c r="S28" s="141"/>
      <c r="T28" s="141"/>
      <c r="U28" s="141"/>
      <c r="V28" s="101">
        <f>V27</f>
        <v>12.38</v>
      </c>
      <c r="W28" s="141"/>
      <c r="X28" s="141"/>
      <c r="Y28" s="141"/>
      <c r="Z28" s="141"/>
      <c r="AA28" s="141"/>
      <c r="AB28" s="143"/>
      <c r="AC28" s="24"/>
      <c r="AD28" s="168"/>
      <c r="AE28" s="168"/>
      <c r="AF28" s="41"/>
      <c r="AG28" s="41"/>
    </row>
    <row r="29" spans="1:33" ht="15.6" customHeight="1" thickBot="1" x14ac:dyDescent="0.25">
      <c r="A29" s="146">
        <v>529</v>
      </c>
      <c r="B29" s="43" t="s">
        <v>11</v>
      </c>
      <c r="C29" s="103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5"/>
      <c r="AC29" s="44"/>
      <c r="AD29" s="169"/>
      <c r="AE29" s="169"/>
      <c r="AF29" s="41"/>
      <c r="AG29" s="41"/>
    </row>
    <row r="30" spans="1:33" ht="15.6" customHeight="1" x14ac:dyDescent="0.2">
      <c r="A30" s="144"/>
      <c r="B30" s="18" t="s">
        <v>5</v>
      </c>
      <c r="C30" s="73"/>
      <c r="D30" s="80" t="s">
        <v>70</v>
      </c>
      <c r="E30" s="80" t="s">
        <v>70</v>
      </c>
      <c r="F30" s="80" t="s">
        <v>70</v>
      </c>
      <c r="G30" s="110" t="s">
        <v>70</v>
      </c>
      <c r="H30" s="78" t="s">
        <v>70</v>
      </c>
      <c r="I30" s="137"/>
      <c r="J30" s="76">
        <v>0</v>
      </c>
      <c r="K30" s="76">
        <v>0</v>
      </c>
      <c r="L30" s="76">
        <v>0</v>
      </c>
      <c r="M30" s="76">
        <v>0</v>
      </c>
      <c r="N30" s="76">
        <v>0</v>
      </c>
      <c r="O30" s="76">
        <v>0</v>
      </c>
      <c r="P30" s="113">
        <v>0</v>
      </c>
      <c r="Q30" s="74">
        <v>3</v>
      </c>
      <c r="R30" s="74">
        <v>0</v>
      </c>
      <c r="S30" s="74">
        <v>2</v>
      </c>
      <c r="T30" s="74">
        <v>6</v>
      </c>
      <c r="U30" s="74">
        <v>5</v>
      </c>
      <c r="V30" s="74">
        <v>8</v>
      </c>
      <c r="W30" s="74">
        <v>1</v>
      </c>
      <c r="X30" s="74">
        <v>3</v>
      </c>
      <c r="Y30" s="74">
        <v>3</v>
      </c>
      <c r="Z30" s="74">
        <v>6</v>
      </c>
      <c r="AA30" s="74">
        <v>1</v>
      </c>
      <c r="AB30" s="114">
        <v>2</v>
      </c>
      <c r="AC30" s="22" t="s">
        <v>6</v>
      </c>
      <c r="AD30" s="165"/>
      <c r="AE30" s="165"/>
      <c r="AF30" s="41"/>
      <c r="AG30" s="41"/>
    </row>
    <row r="31" spans="1:33" ht="15.6" customHeight="1" x14ac:dyDescent="0.2">
      <c r="A31" s="145">
        <v>12.36</v>
      </c>
      <c r="B31" s="20" t="s">
        <v>7</v>
      </c>
      <c r="C31" s="115" t="s">
        <v>70</v>
      </c>
      <c r="D31" s="89" t="s">
        <v>70</v>
      </c>
      <c r="E31" s="89" t="s">
        <v>70</v>
      </c>
      <c r="F31" s="89" t="s">
        <v>70</v>
      </c>
      <c r="G31" s="116" t="s">
        <v>70</v>
      </c>
      <c r="H31" s="87" t="s">
        <v>70</v>
      </c>
      <c r="I31" s="117">
        <v>1</v>
      </c>
      <c r="J31" s="85">
        <v>2</v>
      </c>
      <c r="K31" s="85">
        <v>5</v>
      </c>
      <c r="L31" s="85">
        <v>1</v>
      </c>
      <c r="M31" s="85">
        <v>1</v>
      </c>
      <c r="N31" s="85">
        <v>2</v>
      </c>
      <c r="O31" s="85">
        <v>1</v>
      </c>
      <c r="P31" s="119">
        <v>1</v>
      </c>
      <c r="Q31" s="83">
        <v>5</v>
      </c>
      <c r="R31" s="83">
        <v>5</v>
      </c>
      <c r="S31" s="83">
        <v>7</v>
      </c>
      <c r="T31" s="83">
        <v>2</v>
      </c>
      <c r="U31" s="83">
        <v>3</v>
      </c>
      <c r="V31" s="83">
        <v>3</v>
      </c>
      <c r="W31" s="83">
        <v>0</v>
      </c>
      <c r="X31" s="83">
        <v>0</v>
      </c>
      <c r="Y31" s="83">
        <v>0</v>
      </c>
      <c r="Z31" s="83">
        <v>1</v>
      </c>
      <c r="AA31" s="83">
        <v>0</v>
      </c>
      <c r="AB31" s="90"/>
      <c r="AC31" s="23">
        <f>SUM(C31:AA31)</f>
        <v>40</v>
      </c>
      <c r="AD31" s="166"/>
      <c r="AE31" s="166"/>
      <c r="AF31" s="41"/>
      <c r="AG31" s="41"/>
    </row>
    <row r="32" spans="1:33" ht="15.6" customHeight="1" x14ac:dyDescent="0.2">
      <c r="A32" s="173" t="s">
        <v>28</v>
      </c>
      <c r="B32" s="20" t="s">
        <v>8</v>
      </c>
      <c r="C32" s="115" t="s">
        <v>70</v>
      </c>
      <c r="D32" s="97" t="s">
        <v>70</v>
      </c>
      <c r="E32" s="97" t="s">
        <v>70</v>
      </c>
      <c r="F32" s="97" t="s">
        <v>70</v>
      </c>
      <c r="G32" s="120" t="s">
        <v>70</v>
      </c>
      <c r="H32" s="95" t="s">
        <v>70</v>
      </c>
      <c r="I32" s="94">
        <f>I31</f>
        <v>1</v>
      </c>
      <c r="J32" s="93">
        <f t="shared" ref="J32:N32" si="10">I32-J30+J31</f>
        <v>3</v>
      </c>
      <c r="K32" s="93">
        <f t="shared" si="10"/>
        <v>8</v>
      </c>
      <c r="L32" s="93">
        <f t="shared" si="10"/>
        <v>9</v>
      </c>
      <c r="M32" s="93">
        <f t="shared" si="10"/>
        <v>10</v>
      </c>
      <c r="N32" s="93">
        <f t="shared" si="10"/>
        <v>12</v>
      </c>
      <c r="O32" s="93">
        <f>N32-O30+O31</f>
        <v>13</v>
      </c>
      <c r="P32" s="122">
        <f t="shared" ref="P32:AA32" si="11">O32-P30+P31</f>
        <v>14</v>
      </c>
      <c r="Q32" s="91">
        <f t="shared" si="11"/>
        <v>16</v>
      </c>
      <c r="R32" s="91">
        <f t="shared" si="11"/>
        <v>21</v>
      </c>
      <c r="S32" s="91">
        <f t="shared" si="11"/>
        <v>26</v>
      </c>
      <c r="T32" s="91">
        <f t="shared" si="11"/>
        <v>22</v>
      </c>
      <c r="U32" s="91">
        <f t="shared" si="11"/>
        <v>20</v>
      </c>
      <c r="V32" s="91">
        <f t="shared" si="11"/>
        <v>15</v>
      </c>
      <c r="W32" s="91">
        <f t="shared" si="11"/>
        <v>14</v>
      </c>
      <c r="X32" s="91">
        <f t="shared" si="11"/>
        <v>11</v>
      </c>
      <c r="Y32" s="91">
        <f t="shared" si="11"/>
        <v>8</v>
      </c>
      <c r="Z32" s="91">
        <f t="shared" si="11"/>
        <v>3</v>
      </c>
      <c r="AA32" s="91">
        <f t="shared" si="11"/>
        <v>2</v>
      </c>
      <c r="AB32" s="123">
        <f>AA32-AB30</f>
        <v>0</v>
      </c>
      <c r="AC32" s="24"/>
      <c r="AD32" s="167">
        <f>MAX(C32:AB32)</f>
        <v>26</v>
      </c>
      <c r="AE32" s="167">
        <f>SUM(C31:H31)</f>
        <v>0</v>
      </c>
      <c r="AF32" s="41"/>
      <c r="AG32" s="41"/>
    </row>
    <row r="33" spans="1:33" ht="15.6" customHeight="1" x14ac:dyDescent="0.2">
      <c r="A33" s="174"/>
      <c r="B33" s="20" t="s">
        <v>9</v>
      </c>
      <c r="C33" s="138"/>
      <c r="D33" s="137"/>
      <c r="E33" s="137"/>
      <c r="F33" s="137"/>
      <c r="G33" s="137"/>
      <c r="H33" s="124" t="s">
        <v>70</v>
      </c>
      <c r="I33" s="137"/>
      <c r="J33" s="137"/>
      <c r="K33" s="137"/>
      <c r="L33" s="137"/>
      <c r="M33" s="125">
        <v>12.42</v>
      </c>
      <c r="N33" s="137"/>
      <c r="O33" s="137"/>
      <c r="P33" s="127">
        <v>12.48</v>
      </c>
      <c r="Q33" s="137"/>
      <c r="R33" s="137"/>
      <c r="S33" s="137"/>
      <c r="T33" s="137"/>
      <c r="U33" s="137"/>
      <c r="V33" s="128">
        <v>12.56</v>
      </c>
      <c r="W33" s="137"/>
      <c r="X33" s="137"/>
      <c r="Y33" s="137"/>
      <c r="Z33" s="137"/>
      <c r="AA33" s="137"/>
      <c r="AB33" s="139">
        <v>13.1</v>
      </c>
      <c r="AC33" s="25">
        <f>24+10</f>
        <v>34</v>
      </c>
      <c r="AD33" s="166"/>
      <c r="AE33" s="166"/>
      <c r="AF33" s="41"/>
      <c r="AG33" s="41"/>
    </row>
    <row r="34" spans="1:33" ht="15.6" customHeight="1" x14ac:dyDescent="0.2">
      <c r="A34" s="175"/>
      <c r="B34" s="21" t="s">
        <v>10</v>
      </c>
      <c r="C34" s="140" t="s">
        <v>70</v>
      </c>
      <c r="D34" s="141"/>
      <c r="E34" s="141"/>
      <c r="F34" s="141"/>
      <c r="G34" s="141"/>
      <c r="H34" s="102" t="s">
        <v>70</v>
      </c>
      <c r="I34" s="142">
        <v>12.36</v>
      </c>
      <c r="J34" s="141"/>
      <c r="K34" s="141"/>
      <c r="L34" s="141"/>
      <c r="M34" s="129">
        <f>M33</f>
        <v>12.42</v>
      </c>
      <c r="N34" s="137"/>
      <c r="O34" s="141"/>
      <c r="P34" s="131">
        <v>12.49</v>
      </c>
      <c r="Q34" s="141"/>
      <c r="R34" s="141"/>
      <c r="S34" s="141"/>
      <c r="T34" s="141"/>
      <c r="U34" s="141"/>
      <c r="V34" s="101">
        <v>12.57</v>
      </c>
      <c r="W34" s="141"/>
      <c r="X34" s="141"/>
      <c r="Y34" s="141"/>
      <c r="Z34" s="141"/>
      <c r="AA34" s="141"/>
      <c r="AB34" s="143"/>
      <c r="AC34" s="24"/>
      <c r="AD34" s="168"/>
      <c r="AE34" s="168"/>
      <c r="AF34" s="41"/>
      <c r="AG34" s="41"/>
    </row>
    <row r="35" spans="1:33" ht="15.6" customHeight="1" thickBot="1" x14ac:dyDescent="0.25">
      <c r="A35" s="146">
        <v>516</v>
      </c>
      <c r="B35" s="43" t="s">
        <v>11</v>
      </c>
      <c r="C35" s="103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5"/>
      <c r="AC35" s="44"/>
      <c r="AD35" s="169"/>
      <c r="AE35" s="169"/>
      <c r="AF35" s="41"/>
      <c r="AG35" s="41"/>
    </row>
    <row r="36" spans="1:33" ht="15.6" customHeight="1" x14ac:dyDescent="0.2">
      <c r="A36" s="144"/>
      <c r="B36" s="18" t="s">
        <v>5</v>
      </c>
      <c r="C36" s="73"/>
      <c r="D36" s="80">
        <v>0</v>
      </c>
      <c r="E36" s="80">
        <v>0</v>
      </c>
      <c r="F36" s="80">
        <v>0</v>
      </c>
      <c r="G36" s="110">
        <v>0</v>
      </c>
      <c r="H36" s="78">
        <v>0</v>
      </c>
      <c r="I36" s="137"/>
      <c r="J36" s="76">
        <v>1</v>
      </c>
      <c r="K36" s="76">
        <v>0</v>
      </c>
      <c r="L36" s="76">
        <v>0</v>
      </c>
      <c r="M36" s="76">
        <v>0</v>
      </c>
      <c r="N36" s="76">
        <v>2</v>
      </c>
      <c r="O36" s="76">
        <v>0</v>
      </c>
      <c r="P36" s="113">
        <v>2</v>
      </c>
      <c r="Q36" s="74">
        <v>1</v>
      </c>
      <c r="R36" s="74">
        <v>3</v>
      </c>
      <c r="S36" s="74">
        <v>3</v>
      </c>
      <c r="T36" s="74">
        <v>0</v>
      </c>
      <c r="U36" s="74">
        <v>2</v>
      </c>
      <c r="V36" s="74">
        <v>15</v>
      </c>
      <c r="W36" s="74">
        <v>2</v>
      </c>
      <c r="X36" s="74">
        <v>4</v>
      </c>
      <c r="Y36" s="74">
        <v>4</v>
      </c>
      <c r="Z36" s="74">
        <v>8</v>
      </c>
      <c r="AA36" s="74">
        <v>9</v>
      </c>
      <c r="AB36" s="114">
        <v>3</v>
      </c>
      <c r="AC36" s="22" t="s">
        <v>6</v>
      </c>
      <c r="AD36" s="165"/>
      <c r="AE36" s="165"/>
      <c r="AF36" s="41"/>
      <c r="AG36" s="41"/>
    </row>
    <row r="37" spans="1:33" ht="15.6" customHeight="1" x14ac:dyDescent="0.2">
      <c r="A37" s="145">
        <v>13.43</v>
      </c>
      <c r="B37" s="20" t="s">
        <v>7</v>
      </c>
      <c r="C37" s="115">
        <v>0</v>
      </c>
      <c r="D37" s="89">
        <v>3</v>
      </c>
      <c r="E37" s="89">
        <v>0</v>
      </c>
      <c r="F37" s="89">
        <v>0</v>
      </c>
      <c r="G37" s="116">
        <v>1</v>
      </c>
      <c r="H37" s="87">
        <v>0</v>
      </c>
      <c r="I37" s="117" t="s">
        <v>70</v>
      </c>
      <c r="J37" s="85">
        <v>2</v>
      </c>
      <c r="K37" s="85">
        <v>0</v>
      </c>
      <c r="L37" s="85">
        <v>2</v>
      </c>
      <c r="M37" s="85">
        <v>7</v>
      </c>
      <c r="N37" s="85">
        <v>8</v>
      </c>
      <c r="O37" s="85">
        <v>3</v>
      </c>
      <c r="P37" s="119">
        <v>6</v>
      </c>
      <c r="Q37" s="83">
        <v>2</v>
      </c>
      <c r="R37" s="83">
        <v>3</v>
      </c>
      <c r="S37" s="83">
        <v>6</v>
      </c>
      <c r="T37" s="83">
        <v>0</v>
      </c>
      <c r="U37" s="83">
        <v>2</v>
      </c>
      <c r="V37" s="83">
        <v>8</v>
      </c>
      <c r="W37" s="83">
        <v>5</v>
      </c>
      <c r="X37" s="83">
        <v>0</v>
      </c>
      <c r="Y37" s="83">
        <v>1</v>
      </c>
      <c r="Z37" s="83">
        <v>0</v>
      </c>
      <c r="AA37" s="83">
        <v>0</v>
      </c>
      <c r="AB37" s="90"/>
      <c r="AC37" s="23">
        <f>SUM(C37:AA37)</f>
        <v>59</v>
      </c>
      <c r="AD37" s="166"/>
      <c r="AE37" s="166"/>
      <c r="AF37" s="41"/>
      <c r="AG37" s="41"/>
    </row>
    <row r="38" spans="1:33" ht="15.6" customHeight="1" x14ac:dyDescent="0.2">
      <c r="A38" s="173" t="s">
        <v>71</v>
      </c>
      <c r="B38" s="20" t="s">
        <v>8</v>
      </c>
      <c r="C38" s="115">
        <f>C37</f>
        <v>0</v>
      </c>
      <c r="D38" s="97">
        <f t="shared" ref="D38" si="12">C38-D36+D37</f>
        <v>3</v>
      </c>
      <c r="E38" s="97">
        <f>D38-E36+E37</f>
        <v>3</v>
      </c>
      <c r="F38" s="97">
        <f>E38-F36+F37</f>
        <v>3</v>
      </c>
      <c r="G38" s="120">
        <f t="shared" ref="G38" si="13">F38-G36+G37</f>
        <v>4</v>
      </c>
      <c r="H38" s="95">
        <f t="shared" ref="H38" si="14">G38-H36+H37</f>
        <v>4</v>
      </c>
      <c r="I38" s="94" t="s">
        <v>70</v>
      </c>
      <c r="J38" s="93">
        <f>H38-J36+J37</f>
        <v>5</v>
      </c>
      <c r="K38" s="93">
        <f t="shared" ref="K38" si="15">J38-K36+K37</f>
        <v>5</v>
      </c>
      <c r="L38" s="93">
        <f t="shared" ref="L38" si="16">K38-L36+L37</f>
        <v>7</v>
      </c>
      <c r="M38" s="93">
        <f t="shared" ref="M38" si="17">L38-M36+M37</f>
        <v>14</v>
      </c>
      <c r="N38" s="93">
        <f t="shared" ref="N38" si="18">M38-N36+N37</f>
        <v>20</v>
      </c>
      <c r="O38" s="93">
        <f>N38-O36+O37</f>
        <v>23</v>
      </c>
      <c r="P38" s="122">
        <f t="shared" ref="P38" si="19">O38-P36+P37</f>
        <v>27</v>
      </c>
      <c r="Q38" s="91">
        <f t="shared" ref="Q38" si="20">P38-Q36+Q37</f>
        <v>28</v>
      </c>
      <c r="R38" s="91">
        <f t="shared" ref="R38" si="21">Q38-R36+R37</f>
        <v>28</v>
      </c>
      <c r="S38" s="91">
        <f t="shared" ref="S38" si="22">R38-S36+S37</f>
        <v>31</v>
      </c>
      <c r="T38" s="91">
        <f t="shared" ref="T38" si="23">S38-T36+T37</f>
        <v>31</v>
      </c>
      <c r="U38" s="91">
        <f t="shared" ref="U38" si="24">T38-U36+U37</f>
        <v>31</v>
      </c>
      <c r="V38" s="91">
        <f t="shared" ref="V38" si="25">U38-V36+V37</f>
        <v>24</v>
      </c>
      <c r="W38" s="91">
        <f t="shared" ref="W38" si="26">V38-W36+W37</f>
        <v>27</v>
      </c>
      <c r="X38" s="91">
        <f t="shared" ref="X38" si="27">W38-X36+X37</f>
        <v>23</v>
      </c>
      <c r="Y38" s="91">
        <f t="shared" ref="Y38" si="28">X38-Y36+Y37</f>
        <v>20</v>
      </c>
      <c r="Z38" s="91">
        <f t="shared" ref="Z38" si="29">Y38-Z36+Z37</f>
        <v>12</v>
      </c>
      <c r="AA38" s="91">
        <f t="shared" ref="AA38" si="30">Z38-AA36+AA37</f>
        <v>3</v>
      </c>
      <c r="AB38" s="123">
        <f>AA38-AB36</f>
        <v>0</v>
      </c>
      <c r="AC38" s="24"/>
      <c r="AD38" s="167">
        <f>MAX(C38:AB38)</f>
        <v>31</v>
      </c>
      <c r="AE38" s="167">
        <f>SUM(C37:H37)</f>
        <v>4</v>
      </c>
      <c r="AF38" s="41"/>
      <c r="AG38" s="41"/>
    </row>
    <row r="39" spans="1:33" ht="15.6" customHeight="1" x14ac:dyDescent="0.2">
      <c r="A39" s="174"/>
      <c r="B39" s="20" t="s">
        <v>9</v>
      </c>
      <c r="C39" s="138"/>
      <c r="D39" s="137"/>
      <c r="E39" s="137"/>
      <c r="F39" s="137"/>
      <c r="G39" s="137"/>
      <c r="H39" s="124">
        <v>13.52</v>
      </c>
      <c r="I39" s="137"/>
      <c r="J39" s="137"/>
      <c r="K39" s="137"/>
      <c r="L39" s="137"/>
      <c r="M39" s="125">
        <v>13.57</v>
      </c>
      <c r="N39" s="137"/>
      <c r="O39" s="137"/>
      <c r="P39" s="127">
        <v>14.04</v>
      </c>
      <c r="Q39" s="137"/>
      <c r="R39" s="137"/>
      <c r="S39" s="137"/>
      <c r="T39" s="137"/>
      <c r="U39" s="137"/>
      <c r="V39" s="128">
        <v>14.16</v>
      </c>
      <c r="W39" s="137"/>
      <c r="X39" s="137"/>
      <c r="Y39" s="137"/>
      <c r="Z39" s="137"/>
      <c r="AA39" s="137"/>
      <c r="AB39" s="139">
        <v>14.27</v>
      </c>
      <c r="AC39" s="25">
        <f>17+17</f>
        <v>34</v>
      </c>
      <c r="AD39" s="166"/>
      <c r="AE39" s="166"/>
      <c r="AF39" s="41"/>
      <c r="AG39" s="41"/>
    </row>
    <row r="40" spans="1:33" ht="15.6" customHeight="1" x14ac:dyDescent="0.2">
      <c r="A40" s="175"/>
      <c r="B40" s="21" t="s">
        <v>10</v>
      </c>
      <c r="C40" s="140">
        <v>13.43</v>
      </c>
      <c r="D40" s="141"/>
      <c r="E40" s="141"/>
      <c r="F40" s="141"/>
      <c r="G40" s="141"/>
      <c r="H40" s="102">
        <f>H39</f>
        <v>13.52</v>
      </c>
      <c r="I40" s="142" t="s">
        <v>70</v>
      </c>
      <c r="J40" s="141"/>
      <c r="K40" s="141"/>
      <c r="L40" s="141"/>
      <c r="M40" s="129">
        <f>M39</f>
        <v>13.57</v>
      </c>
      <c r="N40" s="137"/>
      <c r="O40" s="141"/>
      <c r="P40" s="131">
        <f>P39</f>
        <v>14.04</v>
      </c>
      <c r="Q40" s="141"/>
      <c r="R40" s="141"/>
      <c r="S40" s="141"/>
      <c r="T40" s="141"/>
      <c r="U40" s="141"/>
      <c r="V40" s="101">
        <f>V39</f>
        <v>14.16</v>
      </c>
      <c r="W40" s="141"/>
      <c r="X40" s="141"/>
      <c r="Y40" s="141"/>
      <c r="Z40" s="141"/>
      <c r="AA40" s="141"/>
      <c r="AB40" s="143"/>
      <c r="AC40" s="24"/>
      <c r="AD40" s="168"/>
      <c r="AE40" s="168"/>
      <c r="AF40" s="41"/>
      <c r="AG40" s="41"/>
    </row>
    <row r="41" spans="1:33" ht="15.6" customHeight="1" thickBot="1" x14ac:dyDescent="0.25">
      <c r="A41" s="146">
        <v>529</v>
      </c>
      <c r="B41" s="43" t="s">
        <v>11</v>
      </c>
      <c r="C41" s="103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5"/>
      <c r="AC41" s="44"/>
      <c r="AD41" s="169"/>
      <c r="AE41" s="169"/>
      <c r="AF41" s="41"/>
      <c r="AG41" s="41"/>
    </row>
    <row r="42" spans="1:33" ht="15.6" customHeight="1" x14ac:dyDescent="0.2">
      <c r="A42" s="144"/>
      <c r="B42" s="18" t="s">
        <v>5</v>
      </c>
      <c r="C42" s="73"/>
      <c r="D42" s="80" t="s">
        <v>70</v>
      </c>
      <c r="E42" s="80" t="s">
        <v>70</v>
      </c>
      <c r="F42" s="80" t="s">
        <v>70</v>
      </c>
      <c r="G42" s="110" t="s">
        <v>70</v>
      </c>
      <c r="H42" s="78" t="s">
        <v>70</v>
      </c>
      <c r="I42" s="137"/>
      <c r="J42" s="76">
        <v>0</v>
      </c>
      <c r="K42" s="76">
        <v>0</v>
      </c>
      <c r="L42" s="76">
        <v>0</v>
      </c>
      <c r="M42" s="76">
        <v>0</v>
      </c>
      <c r="N42" s="76">
        <v>2</v>
      </c>
      <c r="O42" s="76">
        <v>0</v>
      </c>
      <c r="P42" s="113">
        <v>0</v>
      </c>
      <c r="Q42" s="74">
        <v>3</v>
      </c>
      <c r="R42" s="74">
        <v>1</v>
      </c>
      <c r="S42" s="74">
        <v>0</v>
      </c>
      <c r="T42" s="74">
        <v>3</v>
      </c>
      <c r="U42" s="74">
        <v>12</v>
      </c>
      <c r="V42" s="74">
        <v>7</v>
      </c>
      <c r="W42" s="74">
        <v>2</v>
      </c>
      <c r="X42" s="74">
        <v>2</v>
      </c>
      <c r="Y42" s="74">
        <v>0</v>
      </c>
      <c r="Z42" s="74">
        <v>9</v>
      </c>
      <c r="AA42" s="74">
        <v>3</v>
      </c>
      <c r="AB42" s="114">
        <v>3</v>
      </c>
      <c r="AC42" s="22" t="s">
        <v>6</v>
      </c>
      <c r="AD42" s="165"/>
      <c r="AE42" s="165"/>
      <c r="AF42" s="41"/>
      <c r="AG42" s="41"/>
    </row>
    <row r="43" spans="1:33" ht="15.6" customHeight="1" x14ac:dyDescent="0.2">
      <c r="A43" s="145">
        <v>14.36</v>
      </c>
      <c r="B43" s="20" t="s">
        <v>7</v>
      </c>
      <c r="C43" s="115" t="s">
        <v>70</v>
      </c>
      <c r="D43" s="89" t="s">
        <v>70</v>
      </c>
      <c r="E43" s="89" t="s">
        <v>70</v>
      </c>
      <c r="F43" s="89" t="s">
        <v>70</v>
      </c>
      <c r="G43" s="116" t="s">
        <v>70</v>
      </c>
      <c r="H43" s="87" t="s">
        <v>70</v>
      </c>
      <c r="I43" s="117">
        <v>3</v>
      </c>
      <c r="J43" s="85">
        <v>0</v>
      </c>
      <c r="K43" s="85">
        <v>1</v>
      </c>
      <c r="L43" s="85">
        <v>3</v>
      </c>
      <c r="M43" s="85">
        <v>0</v>
      </c>
      <c r="N43" s="85">
        <v>9</v>
      </c>
      <c r="O43" s="85">
        <v>0</v>
      </c>
      <c r="P43" s="119">
        <v>0</v>
      </c>
      <c r="Q43" s="83">
        <v>10</v>
      </c>
      <c r="R43" s="83">
        <v>5</v>
      </c>
      <c r="S43" s="83">
        <v>2</v>
      </c>
      <c r="T43" s="83">
        <v>0</v>
      </c>
      <c r="U43" s="83">
        <v>3</v>
      </c>
      <c r="V43" s="83">
        <v>5</v>
      </c>
      <c r="W43" s="83">
        <v>4</v>
      </c>
      <c r="X43" s="83">
        <v>2</v>
      </c>
      <c r="Y43" s="83">
        <v>0</v>
      </c>
      <c r="Z43" s="83">
        <v>0</v>
      </c>
      <c r="AA43" s="83">
        <v>0</v>
      </c>
      <c r="AB43" s="90"/>
      <c r="AC43" s="23">
        <f>SUM(C43:AA43)</f>
        <v>47</v>
      </c>
      <c r="AD43" s="166"/>
      <c r="AE43" s="166"/>
      <c r="AF43" s="41"/>
      <c r="AG43" s="41"/>
    </row>
    <row r="44" spans="1:33" ht="15.6" customHeight="1" x14ac:dyDescent="0.2">
      <c r="A44" s="173" t="s">
        <v>28</v>
      </c>
      <c r="B44" s="20" t="s">
        <v>8</v>
      </c>
      <c r="C44" s="115" t="s">
        <v>70</v>
      </c>
      <c r="D44" s="97" t="s">
        <v>70</v>
      </c>
      <c r="E44" s="97" t="s">
        <v>70</v>
      </c>
      <c r="F44" s="97" t="s">
        <v>70</v>
      </c>
      <c r="G44" s="120" t="s">
        <v>70</v>
      </c>
      <c r="H44" s="95" t="s">
        <v>70</v>
      </c>
      <c r="I44" s="94">
        <f>I43</f>
        <v>3</v>
      </c>
      <c r="J44" s="93">
        <f t="shared" ref="J44:N44" si="31">I44-J42+J43</f>
        <v>3</v>
      </c>
      <c r="K44" s="93">
        <f t="shared" si="31"/>
        <v>4</v>
      </c>
      <c r="L44" s="93">
        <f t="shared" si="31"/>
        <v>7</v>
      </c>
      <c r="M44" s="93">
        <f t="shared" si="31"/>
        <v>7</v>
      </c>
      <c r="N44" s="93">
        <f t="shared" si="31"/>
        <v>14</v>
      </c>
      <c r="O44" s="93">
        <f>N44-O42+O43</f>
        <v>14</v>
      </c>
      <c r="P44" s="122">
        <f t="shared" ref="P44:AA44" si="32">O44-P42+P43</f>
        <v>14</v>
      </c>
      <c r="Q44" s="91">
        <f t="shared" si="32"/>
        <v>21</v>
      </c>
      <c r="R44" s="91">
        <f t="shared" si="32"/>
        <v>25</v>
      </c>
      <c r="S44" s="91">
        <f t="shared" si="32"/>
        <v>27</v>
      </c>
      <c r="T44" s="91">
        <f t="shared" si="32"/>
        <v>24</v>
      </c>
      <c r="U44" s="91">
        <f t="shared" si="32"/>
        <v>15</v>
      </c>
      <c r="V44" s="91">
        <f t="shared" si="32"/>
        <v>13</v>
      </c>
      <c r="W44" s="91">
        <f t="shared" si="32"/>
        <v>15</v>
      </c>
      <c r="X44" s="91">
        <f t="shared" si="32"/>
        <v>15</v>
      </c>
      <c r="Y44" s="91">
        <f t="shared" si="32"/>
        <v>15</v>
      </c>
      <c r="Z44" s="91">
        <f t="shared" si="32"/>
        <v>6</v>
      </c>
      <c r="AA44" s="91">
        <f t="shared" si="32"/>
        <v>3</v>
      </c>
      <c r="AB44" s="123">
        <f>AA44-AB42</f>
        <v>0</v>
      </c>
      <c r="AC44" s="24"/>
      <c r="AD44" s="167">
        <f>MAX(C44:AB44)</f>
        <v>27</v>
      </c>
      <c r="AE44" s="167">
        <f>SUM(C43:H43)</f>
        <v>0</v>
      </c>
      <c r="AF44" s="41"/>
      <c r="AG44" s="41"/>
    </row>
    <row r="45" spans="1:33" ht="15.6" customHeight="1" x14ac:dyDescent="0.2">
      <c r="A45" s="174"/>
      <c r="B45" s="20" t="s">
        <v>9</v>
      </c>
      <c r="C45" s="138"/>
      <c r="D45" s="137"/>
      <c r="E45" s="137"/>
      <c r="F45" s="137"/>
      <c r="G45" s="137"/>
      <c r="H45" s="124" t="s">
        <v>70</v>
      </c>
      <c r="I45" s="137"/>
      <c r="J45" s="137"/>
      <c r="K45" s="137"/>
      <c r="L45" s="137"/>
      <c r="M45" s="125">
        <v>14.42</v>
      </c>
      <c r="N45" s="137"/>
      <c r="O45" s="137"/>
      <c r="P45" s="127">
        <v>14.48</v>
      </c>
      <c r="Q45" s="137"/>
      <c r="R45" s="137"/>
      <c r="S45" s="137"/>
      <c r="T45" s="137"/>
      <c r="U45" s="137"/>
      <c r="V45" s="128">
        <v>14.58</v>
      </c>
      <c r="W45" s="137"/>
      <c r="X45" s="137"/>
      <c r="Y45" s="137"/>
      <c r="Z45" s="137"/>
      <c r="AA45" s="137"/>
      <c r="AB45" s="139">
        <v>15.1</v>
      </c>
      <c r="AC45" s="25">
        <f>24+20</f>
        <v>44</v>
      </c>
      <c r="AD45" s="166"/>
      <c r="AE45" s="166"/>
      <c r="AF45" s="41"/>
      <c r="AG45" s="41"/>
    </row>
    <row r="46" spans="1:33" ht="15.6" customHeight="1" x14ac:dyDescent="0.2">
      <c r="A46" s="175"/>
      <c r="B46" s="21" t="s">
        <v>10</v>
      </c>
      <c r="C46" s="140" t="s">
        <v>70</v>
      </c>
      <c r="D46" s="141"/>
      <c r="E46" s="141"/>
      <c r="F46" s="141"/>
      <c r="G46" s="141"/>
      <c r="H46" s="102" t="s">
        <v>70</v>
      </c>
      <c r="I46" s="142">
        <v>14.36</v>
      </c>
      <c r="J46" s="141"/>
      <c r="K46" s="141"/>
      <c r="L46" s="141"/>
      <c r="M46" s="129">
        <f>M45</f>
        <v>14.42</v>
      </c>
      <c r="N46" s="137"/>
      <c r="O46" s="141"/>
      <c r="P46" s="131">
        <f>P45</f>
        <v>14.48</v>
      </c>
      <c r="Q46" s="141"/>
      <c r="R46" s="141"/>
      <c r="S46" s="141"/>
      <c r="T46" s="141"/>
      <c r="U46" s="141"/>
      <c r="V46" s="101">
        <v>15</v>
      </c>
      <c r="W46" s="141"/>
      <c r="X46" s="141"/>
      <c r="Y46" s="141"/>
      <c r="Z46" s="141"/>
      <c r="AA46" s="141"/>
      <c r="AB46" s="143"/>
      <c r="AC46" s="24"/>
      <c r="AD46" s="168"/>
      <c r="AE46" s="168"/>
      <c r="AF46" s="41"/>
      <c r="AG46" s="41"/>
    </row>
    <row r="47" spans="1:33" ht="15.6" customHeight="1" thickBot="1" x14ac:dyDescent="0.25">
      <c r="A47" s="146">
        <v>526</v>
      </c>
      <c r="B47" s="43" t="s">
        <v>11</v>
      </c>
      <c r="C47" s="103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5"/>
      <c r="AC47" s="44"/>
      <c r="AD47" s="169"/>
      <c r="AE47" s="169"/>
      <c r="AF47" s="41"/>
      <c r="AG47" s="41"/>
    </row>
    <row r="48" spans="1:33" ht="15.6" customHeight="1" x14ac:dyDescent="0.2">
      <c r="A48" s="144"/>
      <c r="B48" s="18" t="s">
        <v>5</v>
      </c>
      <c r="C48" s="73"/>
      <c r="D48" s="80" t="s">
        <v>70</v>
      </c>
      <c r="E48" s="80" t="s">
        <v>70</v>
      </c>
      <c r="F48" s="80" t="s">
        <v>70</v>
      </c>
      <c r="G48" s="110" t="s">
        <v>70</v>
      </c>
      <c r="H48" s="78" t="s">
        <v>70</v>
      </c>
      <c r="I48" s="137"/>
      <c r="J48" s="76">
        <v>0</v>
      </c>
      <c r="K48" s="76">
        <v>0</v>
      </c>
      <c r="L48" s="76">
        <v>0</v>
      </c>
      <c r="M48" s="76">
        <v>0</v>
      </c>
      <c r="N48" s="76">
        <v>0</v>
      </c>
      <c r="O48" s="76">
        <v>0</v>
      </c>
      <c r="P48" s="113">
        <v>0</v>
      </c>
      <c r="Q48" s="74">
        <v>4</v>
      </c>
      <c r="R48" s="74">
        <v>1</v>
      </c>
      <c r="S48" s="74">
        <v>4</v>
      </c>
      <c r="T48" s="74">
        <v>0</v>
      </c>
      <c r="U48" s="74">
        <v>2</v>
      </c>
      <c r="V48" s="74">
        <v>11</v>
      </c>
      <c r="W48" s="74">
        <v>1</v>
      </c>
      <c r="X48" s="74">
        <v>2</v>
      </c>
      <c r="Y48" s="74">
        <v>4</v>
      </c>
      <c r="Z48" s="74">
        <v>9</v>
      </c>
      <c r="AA48" s="74">
        <v>9</v>
      </c>
      <c r="AB48" s="114">
        <v>3</v>
      </c>
      <c r="AC48" s="22" t="s">
        <v>6</v>
      </c>
      <c r="AD48" s="165"/>
      <c r="AE48" s="165"/>
      <c r="AF48" s="41"/>
      <c r="AG48" s="41"/>
    </row>
    <row r="49" spans="1:33" ht="15.6" customHeight="1" x14ac:dyDescent="0.2">
      <c r="A49" s="145">
        <v>16.510000000000002</v>
      </c>
      <c r="B49" s="20" t="s">
        <v>7</v>
      </c>
      <c r="C49" s="115" t="s">
        <v>70</v>
      </c>
      <c r="D49" s="89" t="s">
        <v>70</v>
      </c>
      <c r="E49" s="89" t="s">
        <v>70</v>
      </c>
      <c r="F49" s="89" t="s">
        <v>70</v>
      </c>
      <c r="G49" s="116" t="s">
        <v>70</v>
      </c>
      <c r="H49" s="87" t="s">
        <v>70</v>
      </c>
      <c r="I49" s="117">
        <v>7</v>
      </c>
      <c r="J49" s="85">
        <v>4</v>
      </c>
      <c r="K49" s="85">
        <v>1</v>
      </c>
      <c r="L49" s="85">
        <v>6</v>
      </c>
      <c r="M49" s="85">
        <v>7</v>
      </c>
      <c r="N49" s="85">
        <v>0</v>
      </c>
      <c r="O49" s="85">
        <v>0</v>
      </c>
      <c r="P49" s="119">
        <v>0</v>
      </c>
      <c r="Q49" s="83">
        <v>0</v>
      </c>
      <c r="R49" s="83">
        <v>0</v>
      </c>
      <c r="S49" s="83">
        <v>2</v>
      </c>
      <c r="T49" s="83">
        <v>0</v>
      </c>
      <c r="U49" s="83">
        <v>5</v>
      </c>
      <c r="V49" s="83">
        <v>5</v>
      </c>
      <c r="W49" s="83">
        <v>11</v>
      </c>
      <c r="X49" s="83">
        <v>0</v>
      </c>
      <c r="Y49" s="83">
        <v>1</v>
      </c>
      <c r="Z49" s="83">
        <v>0</v>
      </c>
      <c r="AA49" s="83">
        <v>1</v>
      </c>
      <c r="AB49" s="90"/>
      <c r="AC49" s="23">
        <f>SUM(C49:AA49)</f>
        <v>50</v>
      </c>
      <c r="AD49" s="166"/>
      <c r="AE49" s="166"/>
      <c r="AF49" s="41"/>
      <c r="AG49" s="41"/>
    </row>
    <row r="50" spans="1:33" ht="15.6" customHeight="1" x14ac:dyDescent="0.2">
      <c r="A50" s="173" t="s">
        <v>28</v>
      </c>
      <c r="B50" s="20" t="s">
        <v>8</v>
      </c>
      <c r="C50" s="115" t="s">
        <v>70</v>
      </c>
      <c r="D50" s="97" t="s">
        <v>70</v>
      </c>
      <c r="E50" s="97" t="s">
        <v>70</v>
      </c>
      <c r="F50" s="97" t="s">
        <v>70</v>
      </c>
      <c r="G50" s="120" t="s">
        <v>70</v>
      </c>
      <c r="H50" s="95" t="s">
        <v>70</v>
      </c>
      <c r="I50" s="94">
        <f>I49</f>
        <v>7</v>
      </c>
      <c r="J50" s="93">
        <f t="shared" ref="J50:N50" si="33">I50-J48+J49</f>
        <v>11</v>
      </c>
      <c r="K50" s="93">
        <f t="shared" si="33"/>
        <v>12</v>
      </c>
      <c r="L50" s="93">
        <f t="shared" si="33"/>
        <v>18</v>
      </c>
      <c r="M50" s="93">
        <f t="shared" si="33"/>
        <v>25</v>
      </c>
      <c r="N50" s="93">
        <f t="shared" si="33"/>
        <v>25</v>
      </c>
      <c r="O50" s="93">
        <f>N50-O48+O49</f>
        <v>25</v>
      </c>
      <c r="P50" s="122">
        <f t="shared" ref="P50:AA50" si="34">O50-P48+P49</f>
        <v>25</v>
      </c>
      <c r="Q50" s="91">
        <f t="shared" si="34"/>
        <v>21</v>
      </c>
      <c r="R50" s="91">
        <f t="shared" si="34"/>
        <v>20</v>
      </c>
      <c r="S50" s="91">
        <f t="shared" si="34"/>
        <v>18</v>
      </c>
      <c r="T50" s="91">
        <f t="shared" si="34"/>
        <v>18</v>
      </c>
      <c r="U50" s="91">
        <f t="shared" si="34"/>
        <v>21</v>
      </c>
      <c r="V50" s="91">
        <f t="shared" si="34"/>
        <v>15</v>
      </c>
      <c r="W50" s="91">
        <f t="shared" si="34"/>
        <v>25</v>
      </c>
      <c r="X50" s="91">
        <f t="shared" si="34"/>
        <v>23</v>
      </c>
      <c r="Y50" s="91">
        <f t="shared" si="34"/>
        <v>20</v>
      </c>
      <c r="Z50" s="91">
        <f t="shared" si="34"/>
        <v>11</v>
      </c>
      <c r="AA50" s="91">
        <f t="shared" si="34"/>
        <v>3</v>
      </c>
      <c r="AB50" s="123">
        <f>AA50-AB48</f>
        <v>0</v>
      </c>
      <c r="AC50" s="24"/>
      <c r="AD50" s="167">
        <f>MAX(C50:AB50)</f>
        <v>25</v>
      </c>
      <c r="AE50" s="167">
        <f>SUM(C49:H49)</f>
        <v>0</v>
      </c>
      <c r="AF50" s="41"/>
      <c r="AG50" s="41"/>
    </row>
    <row r="51" spans="1:33" ht="15.6" customHeight="1" x14ac:dyDescent="0.2">
      <c r="A51" s="174"/>
      <c r="B51" s="20" t="s">
        <v>9</v>
      </c>
      <c r="C51" s="138"/>
      <c r="D51" s="137"/>
      <c r="E51" s="137"/>
      <c r="F51" s="137"/>
      <c r="G51" s="137"/>
      <c r="H51" s="124" t="s">
        <v>70</v>
      </c>
      <c r="I51" s="137"/>
      <c r="J51" s="137"/>
      <c r="K51" s="137"/>
      <c r="L51" s="137"/>
      <c r="M51" s="125">
        <v>17</v>
      </c>
      <c r="N51" s="137"/>
      <c r="O51" s="137"/>
      <c r="P51" s="127">
        <v>17.04</v>
      </c>
      <c r="Q51" s="137"/>
      <c r="R51" s="137"/>
      <c r="S51" s="137"/>
      <c r="T51" s="137"/>
      <c r="U51" s="137"/>
      <c r="V51" s="128">
        <v>17.14</v>
      </c>
      <c r="W51" s="137"/>
      <c r="X51" s="137"/>
      <c r="Y51" s="137"/>
      <c r="Z51" s="137"/>
      <c r="AA51" s="137"/>
      <c r="AB51" s="139">
        <v>17.239999999999998</v>
      </c>
      <c r="AC51" s="25">
        <v>0</v>
      </c>
      <c r="AD51" s="166"/>
      <c r="AE51" s="166"/>
      <c r="AF51" s="41"/>
      <c r="AG51" s="41"/>
    </row>
    <row r="52" spans="1:33" ht="15.6" customHeight="1" x14ac:dyDescent="0.2">
      <c r="A52" s="175"/>
      <c r="B52" s="21" t="s">
        <v>10</v>
      </c>
      <c r="C52" s="140" t="s">
        <v>70</v>
      </c>
      <c r="D52" s="141"/>
      <c r="E52" s="141"/>
      <c r="F52" s="141"/>
      <c r="G52" s="141"/>
      <c r="H52" s="102" t="s">
        <v>70</v>
      </c>
      <c r="I52" s="142">
        <v>16.510000000000002</v>
      </c>
      <c r="J52" s="141"/>
      <c r="K52" s="141"/>
      <c r="L52" s="141"/>
      <c r="M52" s="129">
        <f>M51</f>
        <v>17</v>
      </c>
      <c r="N52" s="137"/>
      <c r="O52" s="141"/>
      <c r="P52" s="131">
        <f>P51</f>
        <v>17.04</v>
      </c>
      <c r="Q52" s="141"/>
      <c r="R52" s="141"/>
      <c r="S52" s="141"/>
      <c r="T52" s="141"/>
      <c r="U52" s="141"/>
      <c r="V52" s="101">
        <f>V51</f>
        <v>17.14</v>
      </c>
      <c r="W52" s="141"/>
      <c r="X52" s="141"/>
      <c r="Y52" s="141"/>
      <c r="Z52" s="141"/>
      <c r="AA52" s="141"/>
      <c r="AB52" s="143"/>
      <c r="AC52" s="24"/>
      <c r="AD52" s="168"/>
      <c r="AE52" s="168"/>
      <c r="AF52" s="41"/>
      <c r="AG52" s="41"/>
    </row>
    <row r="53" spans="1:33" ht="15.6" customHeight="1" thickBot="1" x14ac:dyDescent="0.25">
      <c r="A53" s="146">
        <v>517</v>
      </c>
      <c r="B53" s="43" t="s">
        <v>11</v>
      </c>
      <c r="C53" s="103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44"/>
      <c r="AD53" s="169"/>
      <c r="AE53" s="169"/>
      <c r="AF53" s="41"/>
      <c r="AG53" s="41"/>
    </row>
    <row r="54" spans="1:33" ht="15.6" customHeight="1" x14ac:dyDescent="0.2">
      <c r="A54" s="144"/>
      <c r="B54" s="18" t="s">
        <v>5</v>
      </c>
      <c r="C54" s="73"/>
      <c r="D54" s="80">
        <v>0</v>
      </c>
      <c r="E54" s="80">
        <v>0</v>
      </c>
      <c r="F54" s="80">
        <v>0</v>
      </c>
      <c r="G54" s="110">
        <v>0</v>
      </c>
      <c r="H54" s="78">
        <v>0</v>
      </c>
      <c r="I54" s="137"/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1</v>
      </c>
      <c r="P54" s="113">
        <v>0</v>
      </c>
      <c r="Q54" s="74">
        <v>5</v>
      </c>
      <c r="R54" s="74">
        <v>3</v>
      </c>
      <c r="S54" s="74">
        <v>0</v>
      </c>
      <c r="T54" s="74">
        <v>1</v>
      </c>
      <c r="U54" s="74">
        <v>1</v>
      </c>
      <c r="V54" s="74">
        <v>1</v>
      </c>
      <c r="W54" s="74">
        <v>2</v>
      </c>
      <c r="X54" s="74">
        <v>4</v>
      </c>
      <c r="Y54" s="74">
        <v>8</v>
      </c>
      <c r="Z54" s="74">
        <v>13</v>
      </c>
      <c r="AA54" s="74">
        <v>10</v>
      </c>
      <c r="AB54" s="114">
        <v>7</v>
      </c>
      <c r="AC54" s="22" t="s">
        <v>6</v>
      </c>
      <c r="AD54" s="165"/>
      <c r="AE54" s="165"/>
      <c r="AF54" s="41"/>
      <c r="AG54" s="41"/>
    </row>
    <row r="55" spans="1:33" ht="15.6" customHeight="1" x14ac:dyDescent="0.2">
      <c r="A55" s="145">
        <v>18.3</v>
      </c>
      <c r="B55" s="20" t="s">
        <v>7</v>
      </c>
      <c r="C55" s="115">
        <v>3</v>
      </c>
      <c r="D55" s="89">
        <v>0</v>
      </c>
      <c r="E55" s="89">
        <v>1</v>
      </c>
      <c r="F55" s="89">
        <v>0</v>
      </c>
      <c r="G55" s="116">
        <v>2</v>
      </c>
      <c r="H55" s="87">
        <v>0</v>
      </c>
      <c r="I55" s="117" t="s">
        <v>70</v>
      </c>
      <c r="J55" s="85">
        <v>2</v>
      </c>
      <c r="K55" s="85">
        <v>0</v>
      </c>
      <c r="L55" s="85">
        <v>3</v>
      </c>
      <c r="M55" s="85">
        <v>4</v>
      </c>
      <c r="N55" s="85">
        <v>0</v>
      </c>
      <c r="O55" s="85">
        <v>2</v>
      </c>
      <c r="P55" s="119">
        <v>0</v>
      </c>
      <c r="Q55" s="83">
        <v>0</v>
      </c>
      <c r="R55" s="83">
        <v>5</v>
      </c>
      <c r="S55" s="83">
        <v>2</v>
      </c>
      <c r="T55" s="83">
        <v>3</v>
      </c>
      <c r="U55" s="83">
        <v>2</v>
      </c>
      <c r="V55" s="83">
        <v>18</v>
      </c>
      <c r="W55" s="83">
        <v>9</v>
      </c>
      <c r="X55" s="83">
        <v>0</v>
      </c>
      <c r="Y55" s="83">
        <v>0</v>
      </c>
      <c r="Z55" s="83">
        <v>0</v>
      </c>
      <c r="AA55" s="83">
        <v>0</v>
      </c>
      <c r="AB55" s="90"/>
      <c r="AC55" s="23">
        <f>SUM(C55:AA55)</f>
        <v>56</v>
      </c>
      <c r="AD55" s="166"/>
      <c r="AE55" s="166"/>
      <c r="AF55" s="41"/>
      <c r="AG55" s="41"/>
    </row>
    <row r="56" spans="1:33" ht="15.6" customHeight="1" x14ac:dyDescent="0.2">
      <c r="A56" s="173" t="s">
        <v>71</v>
      </c>
      <c r="B56" s="20" t="s">
        <v>8</v>
      </c>
      <c r="C56" s="115">
        <f>C55</f>
        <v>3</v>
      </c>
      <c r="D56" s="97">
        <f t="shared" ref="D56" si="35">C56-D54+D55</f>
        <v>3</v>
      </c>
      <c r="E56" s="97">
        <f>D56-E54+E55</f>
        <v>4</v>
      </c>
      <c r="F56" s="97">
        <f>E56-F54+F55</f>
        <v>4</v>
      </c>
      <c r="G56" s="120">
        <f t="shared" ref="G56:H56" si="36">F56-G54+G55</f>
        <v>6</v>
      </c>
      <c r="H56" s="95">
        <f t="shared" si="36"/>
        <v>6</v>
      </c>
      <c r="I56" s="94" t="s">
        <v>70</v>
      </c>
      <c r="J56" s="93">
        <f>H56-J54+J55</f>
        <v>8</v>
      </c>
      <c r="K56" s="93">
        <f t="shared" ref="K56:N56" si="37">J56-K54+K55</f>
        <v>8</v>
      </c>
      <c r="L56" s="93">
        <f t="shared" si="37"/>
        <v>11</v>
      </c>
      <c r="M56" s="93">
        <f t="shared" si="37"/>
        <v>15</v>
      </c>
      <c r="N56" s="93">
        <f t="shared" si="37"/>
        <v>15</v>
      </c>
      <c r="O56" s="93">
        <f>N56-O54+O55</f>
        <v>16</v>
      </c>
      <c r="P56" s="122">
        <f t="shared" ref="P56:AA56" si="38">O56-P54+P55</f>
        <v>16</v>
      </c>
      <c r="Q56" s="91">
        <f t="shared" si="38"/>
        <v>11</v>
      </c>
      <c r="R56" s="91">
        <f t="shared" si="38"/>
        <v>13</v>
      </c>
      <c r="S56" s="91">
        <f t="shared" si="38"/>
        <v>15</v>
      </c>
      <c r="T56" s="91">
        <f t="shared" si="38"/>
        <v>17</v>
      </c>
      <c r="U56" s="91">
        <f t="shared" si="38"/>
        <v>18</v>
      </c>
      <c r="V56" s="91">
        <f t="shared" si="38"/>
        <v>35</v>
      </c>
      <c r="W56" s="91">
        <f t="shared" si="38"/>
        <v>42</v>
      </c>
      <c r="X56" s="91">
        <f t="shared" si="38"/>
        <v>38</v>
      </c>
      <c r="Y56" s="91">
        <f t="shared" si="38"/>
        <v>30</v>
      </c>
      <c r="Z56" s="91">
        <f t="shared" si="38"/>
        <v>17</v>
      </c>
      <c r="AA56" s="91">
        <f t="shared" si="38"/>
        <v>7</v>
      </c>
      <c r="AB56" s="123">
        <f>AA56-AB54</f>
        <v>0</v>
      </c>
      <c r="AC56" s="24"/>
      <c r="AD56" s="167">
        <f>MAX(C56:AB56)</f>
        <v>42</v>
      </c>
      <c r="AE56" s="167">
        <f>SUM(C55:H55)</f>
        <v>6</v>
      </c>
      <c r="AF56" s="41"/>
      <c r="AG56" s="41"/>
    </row>
    <row r="57" spans="1:33" ht="15.6" customHeight="1" x14ac:dyDescent="0.2">
      <c r="A57" s="174"/>
      <c r="B57" s="20" t="s">
        <v>9</v>
      </c>
      <c r="C57" s="138"/>
      <c r="D57" s="137"/>
      <c r="E57" s="137"/>
      <c r="F57" s="137"/>
      <c r="G57" s="137"/>
      <c r="H57" s="124">
        <v>18.38</v>
      </c>
      <c r="I57" s="137"/>
      <c r="J57" s="137"/>
      <c r="K57" s="137"/>
      <c r="L57" s="137"/>
      <c r="M57" s="125">
        <v>18.440000000000001</v>
      </c>
      <c r="N57" s="137"/>
      <c r="O57" s="137"/>
      <c r="P57" s="127">
        <v>18.5</v>
      </c>
      <c r="Q57" s="137"/>
      <c r="R57" s="137"/>
      <c r="S57" s="137"/>
      <c r="T57" s="137"/>
      <c r="U57" s="137"/>
      <c r="V57" s="128">
        <v>19.010000000000002</v>
      </c>
      <c r="W57" s="137"/>
      <c r="X57" s="137"/>
      <c r="Y57" s="137"/>
      <c r="Z57" s="137"/>
      <c r="AA57" s="137"/>
      <c r="AB57" s="139">
        <v>19.11</v>
      </c>
      <c r="AC57" s="25">
        <v>41</v>
      </c>
      <c r="AD57" s="166"/>
      <c r="AE57" s="166"/>
      <c r="AF57" s="41"/>
      <c r="AG57" s="41"/>
    </row>
    <row r="58" spans="1:33" ht="15.6" customHeight="1" x14ac:dyDescent="0.2">
      <c r="A58" s="175"/>
      <c r="B58" s="21" t="s">
        <v>10</v>
      </c>
      <c r="C58" s="140">
        <v>18.3</v>
      </c>
      <c r="D58" s="141"/>
      <c r="E58" s="141"/>
      <c r="F58" s="141"/>
      <c r="G58" s="141"/>
      <c r="H58" s="102">
        <f>H57</f>
        <v>18.38</v>
      </c>
      <c r="I58" s="142" t="s">
        <v>70</v>
      </c>
      <c r="J58" s="141"/>
      <c r="K58" s="141"/>
      <c r="L58" s="141"/>
      <c r="M58" s="129">
        <f>M57</f>
        <v>18.440000000000001</v>
      </c>
      <c r="N58" s="137"/>
      <c r="O58" s="141"/>
      <c r="P58" s="131">
        <f>P57</f>
        <v>18.5</v>
      </c>
      <c r="Q58" s="141"/>
      <c r="R58" s="141"/>
      <c r="S58" s="141"/>
      <c r="T58" s="141"/>
      <c r="U58" s="141"/>
      <c r="V58" s="101">
        <f>V57</f>
        <v>19.010000000000002</v>
      </c>
      <c r="W58" s="141"/>
      <c r="X58" s="141"/>
      <c r="Y58" s="141"/>
      <c r="Z58" s="141"/>
      <c r="AA58" s="141"/>
      <c r="AB58" s="143"/>
      <c r="AC58" s="24"/>
      <c r="AD58" s="168"/>
      <c r="AE58" s="168"/>
      <c r="AF58" s="41"/>
      <c r="AG58" s="41"/>
    </row>
    <row r="59" spans="1:33" ht="15.6" customHeight="1" thickBot="1" x14ac:dyDescent="0.25">
      <c r="A59" s="146">
        <v>517</v>
      </c>
      <c r="B59" s="43" t="s">
        <v>11</v>
      </c>
      <c r="C59" s="103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5"/>
      <c r="AC59" s="44"/>
      <c r="AD59" s="169"/>
      <c r="AE59" s="169"/>
      <c r="AF59" s="41"/>
      <c r="AG59" s="41"/>
    </row>
    <row r="60" spans="1:33" ht="15.6" customHeight="1" x14ac:dyDescent="0.2">
      <c r="A60" s="144"/>
      <c r="B60" s="18" t="s">
        <v>5</v>
      </c>
      <c r="C60" s="73"/>
      <c r="D60" s="80" t="s">
        <v>70</v>
      </c>
      <c r="E60" s="80" t="s">
        <v>70</v>
      </c>
      <c r="F60" s="80" t="s">
        <v>70</v>
      </c>
      <c r="G60" s="110" t="s">
        <v>70</v>
      </c>
      <c r="H60" s="78" t="s">
        <v>70</v>
      </c>
      <c r="I60" s="137"/>
      <c r="J60" s="76">
        <v>0</v>
      </c>
      <c r="K60" s="76">
        <v>0</v>
      </c>
      <c r="L60" s="76">
        <v>0</v>
      </c>
      <c r="M60" s="76">
        <v>1</v>
      </c>
      <c r="N60" s="76">
        <v>0</v>
      </c>
      <c r="O60" s="76">
        <v>0</v>
      </c>
      <c r="P60" s="113">
        <v>0</v>
      </c>
      <c r="Q60" s="74">
        <v>0</v>
      </c>
      <c r="R60" s="74">
        <v>1</v>
      </c>
      <c r="S60" s="74">
        <v>0</v>
      </c>
      <c r="T60" s="74">
        <v>0</v>
      </c>
      <c r="U60" s="74">
        <v>4</v>
      </c>
      <c r="V60" s="74">
        <v>3</v>
      </c>
      <c r="W60" s="74">
        <v>4</v>
      </c>
      <c r="X60" s="74">
        <v>1</v>
      </c>
      <c r="Y60" s="74">
        <v>2</v>
      </c>
      <c r="Z60" s="74">
        <v>3</v>
      </c>
      <c r="AA60" s="74">
        <v>3</v>
      </c>
      <c r="AB60" s="114">
        <v>2</v>
      </c>
      <c r="AC60" s="22" t="s">
        <v>6</v>
      </c>
      <c r="AD60" s="165"/>
      <c r="AE60" s="165"/>
      <c r="AF60" s="41"/>
      <c r="AG60" s="41"/>
    </row>
    <row r="61" spans="1:33" ht="15.6" customHeight="1" x14ac:dyDescent="0.2">
      <c r="A61" s="145">
        <v>19.45</v>
      </c>
      <c r="B61" s="20" t="s">
        <v>7</v>
      </c>
      <c r="C61" s="115" t="s">
        <v>70</v>
      </c>
      <c r="D61" s="89" t="s">
        <v>70</v>
      </c>
      <c r="E61" s="89" t="s">
        <v>70</v>
      </c>
      <c r="F61" s="89" t="s">
        <v>70</v>
      </c>
      <c r="G61" s="116" t="s">
        <v>70</v>
      </c>
      <c r="H61" s="87" t="s">
        <v>70</v>
      </c>
      <c r="I61" s="117">
        <v>2</v>
      </c>
      <c r="J61" s="85">
        <v>0</v>
      </c>
      <c r="K61" s="85">
        <v>0</v>
      </c>
      <c r="L61" s="85">
        <v>2</v>
      </c>
      <c r="M61" s="85">
        <v>1</v>
      </c>
      <c r="N61" s="85">
        <v>0</v>
      </c>
      <c r="O61" s="85">
        <v>0</v>
      </c>
      <c r="P61" s="119">
        <v>2</v>
      </c>
      <c r="Q61" s="83">
        <v>3</v>
      </c>
      <c r="R61" s="83">
        <v>0</v>
      </c>
      <c r="S61" s="83">
        <v>4</v>
      </c>
      <c r="T61" s="83">
        <v>2</v>
      </c>
      <c r="U61" s="83">
        <v>3</v>
      </c>
      <c r="V61" s="83">
        <v>2</v>
      </c>
      <c r="W61" s="83">
        <v>3</v>
      </c>
      <c r="X61" s="83">
        <v>0</v>
      </c>
      <c r="Y61" s="83">
        <v>0</v>
      </c>
      <c r="Z61" s="83">
        <v>0</v>
      </c>
      <c r="AA61" s="83">
        <v>0</v>
      </c>
      <c r="AB61" s="90"/>
      <c r="AC61" s="23">
        <f>SUM(C61:AA61)</f>
        <v>24</v>
      </c>
      <c r="AD61" s="166"/>
      <c r="AE61" s="166"/>
      <c r="AF61" s="41"/>
      <c r="AG61" s="41"/>
    </row>
    <row r="62" spans="1:33" ht="15.6" customHeight="1" x14ac:dyDescent="0.2">
      <c r="A62" s="173" t="s">
        <v>28</v>
      </c>
      <c r="B62" s="20" t="s">
        <v>8</v>
      </c>
      <c r="C62" s="115" t="s">
        <v>70</v>
      </c>
      <c r="D62" s="97" t="s">
        <v>70</v>
      </c>
      <c r="E62" s="97" t="s">
        <v>70</v>
      </c>
      <c r="F62" s="97" t="s">
        <v>70</v>
      </c>
      <c r="G62" s="120" t="s">
        <v>70</v>
      </c>
      <c r="H62" s="95" t="s">
        <v>70</v>
      </c>
      <c r="I62" s="94">
        <f>I61</f>
        <v>2</v>
      </c>
      <c r="J62" s="93">
        <f t="shared" ref="J62:N62" si="39">I62-J60+J61</f>
        <v>2</v>
      </c>
      <c r="K62" s="93">
        <f t="shared" si="39"/>
        <v>2</v>
      </c>
      <c r="L62" s="93">
        <f t="shared" si="39"/>
        <v>4</v>
      </c>
      <c r="M62" s="93">
        <f t="shared" si="39"/>
        <v>4</v>
      </c>
      <c r="N62" s="93">
        <f t="shared" si="39"/>
        <v>4</v>
      </c>
      <c r="O62" s="93">
        <f>N62-O60+O61</f>
        <v>4</v>
      </c>
      <c r="P62" s="122">
        <f t="shared" ref="P62:AA62" si="40">O62-P60+P61</f>
        <v>6</v>
      </c>
      <c r="Q62" s="91">
        <f t="shared" si="40"/>
        <v>9</v>
      </c>
      <c r="R62" s="91">
        <f t="shared" si="40"/>
        <v>8</v>
      </c>
      <c r="S62" s="91">
        <f t="shared" si="40"/>
        <v>12</v>
      </c>
      <c r="T62" s="91">
        <f t="shared" si="40"/>
        <v>14</v>
      </c>
      <c r="U62" s="91">
        <f t="shared" si="40"/>
        <v>13</v>
      </c>
      <c r="V62" s="91">
        <f t="shared" si="40"/>
        <v>12</v>
      </c>
      <c r="W62" s="91">
        <f t="shared" si="40"/>
        <v>11</v>
      </c>
      <c r="X62" s="91">
        <f t="shared" si="40"/>
        <v>10</v>
      </c>
      <c r="Y62" s="91">
        <f t="shared" si="40"/>
        <v>8</v>
      </c>
      <c r="Z62" s="91">
        <f t="shared" si="40"/>
        <v>5</v>
      </c>
      <c r="AA62" s="91">
        <f t="shared" si="40"/>
        <v>2</v>
      </c>
      <c r="AB62" s="123">
        <f>AA62-AB60</f>
        <v>0</v>
      </c>
      <c r="AC62" s="24"/>
      <c r="AD62" s="167">
        <f>MAX(C62:AB62)</f>
        <v>14</v>
      </c>
      <c r="AE62" s="167">
        <f>SUM(C61:H61)</f>
        <v>0</v>
      </c>
      <c r="AF62" s="41"/>
      <c r="AG62" s="41"/>
    </row>
    <row r="63" spans="1:33" ht="15.6" customHeight="1" x14ac:dyDescent="0.2">
      <c r="A63" s="174"/>
      <c r="B63" s="20" t="s">
        <v>9</v>
      </c>
      <c r="C63" s="138"/>
      <c r="D63" s="137"/>
      <c r="E63" s="137"/>
      <c r="F63" s="137"/>
      <c r="G63" s="137"/>
      <c r="H63" s="124" t="s">
        <v>70</v>
      </c>
      <c r="I63" s="137"/>
      <c r="J63" s="137"/>
      <c r="K63" s="137"/>
      <c r="L63" s="137"/>
      <c r="M63" s="125">
        <v>19.53</v>
      </c>
      <c r="N63" s="137"/>
      <c r="O63" s="137"/>
      <c r="P63" s="127">
        <v>19.57</v>
      </c>
      <c r="Q63" s="137"/>
      <c r="R63" s="137"/>
      <c r="S63" s="137"/>
      <c r="T63" s="137"/>
      <c r="U63" s="137"/>
      <c r="V63" s="128">
        <v>20.09</v>
      </c>
      <c r="W63" s="137"/>
      <c r="X63" s="137"/>
      <c r="Y63" s="137"/>
      <c r="Z63" s="137"/>
      <c r="AA63" s="137"/>
      <c r="AB63" s="139">
        <v>20.190000000000001</v>
      </c>
      <c r="AC63" s="25">
        <f>19+16</f>
        <v>35</v>
      </c>
      <c r="AD63" s="166"/>
      <c r="AE63" s="166"/>
      <c r="AF63" s="41"/>
      <c r="AG63" s="41"/>
    </row>
    <row r="64" spans="1:33" ht="15.6" customHeight="1" x14ac:dyDescent="0.2">
      <c r="A64" s="175"/>
      <c r="B64" s="21" t="s">
        <v>10</v>
      </c>
      <c r="C64" s="140" t="s">
        <v>70</v>
      </c>
      <c r="D64" s="141"/>
      <c r="E64" s="141"/>
      <c r="F64" s="141"/>
      <c r="G64" s="141"/>
      <c r="H64" s="102" t="s">
        <v>70</v>
      </c>
      <c r="I64" s="142">
        <v>19.46</v>
      </c>
      <c r="J64" s="141"/>
      <c r="K64" s="141"/>
      <c r="L64" s="141"/>
      <c r="M64" s="129">
        <f>M63</f>
        <v>19.53</v>
      </c>
      <c r="N64" s="137"/>
      <c r="O64" s="141"/>
      <c r="P64" s="131">
        <f>P63</f>
        <v>19.57</v>
      </c>
      <c r="Q64" s="141"/>
      <c r="R64" s="141"/>
      <c r="S64" s="141"/>
      <c r="T64" s="141"/>
      <c r="U64" s="141"/>
      <c r="V64" s="101">
        <f>V63</f>
        <v>20.09</v>
      </c>
      <c r="W64" s="141"/>
      <c r="X64" s="141"/>
      <c r="Y64" s="141"/>
      <c r="Z64" s="141"/>
      <c r="AA64" s="141"/>
      <c r="AB64" s="143"/>
      <c r="AC64" s="24"/>
      <c r="AD64" s="168"/>
      <c r="AE64" s="168"/>
      <c r="AF64" s="41"/>
      <c r="AG64" s="41"/>
    </row>
    <row r="65" spans="1:33" ht="15.6" customHeight="1" thickBot="1" x14ac:dyDescent="0.25">
      <c r="A65" s="146">
        <v>526</v>
      </c>
      <c r="B65" s="43" t="s">
        <v>11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5"/>
      <c r="AC65" s="44"/>
      <c r="AD65" s="169"/>
      <c r="AE65" s="169"/>
      <c r="AF65" s="41"/>
      <c r="AG65" s="41"/>
    </row>
    <row r="66" spans="1:33" ht="15.6" customHeight="1" x14ac:dyDescent="0.2">
      <c r="A66" s="144"/>
      <c r="B66" s="18" t="s">
        <v>5</v>
      </c>
      <c r="C66" s="73"/>
      <c r="D66" s="80" t="s">
        <v>70</v>
      </c>
      <c r="E66" s="80" t="s">
        <v>70</v>
      </c>
      <c r="F66" s="80" t="s">
        <v>70</v>
      </c>
      <c r="G66" s="110" t="s">
        <v>70</v>
      </c>
      <c r="H66" s="78" t="s">
        <v>70</v>
      </c>
      <c r="I66" s="137"/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0</v>
      </c>
      <c r="P66" s="113">
        <v>1</v>
      </c>
      <c r="Q66" s="74">
        <v>2</v>
      </c>
      <c r="R66" s="74">
        <v>0</v>
      </c>
      <c r="S66" s="74">
        <v>0</v>
      </c>
      <c r="T66" s="74">
        <v>1</v>
      </c>
      <c r="U66" s="74">
        <v>0</v>
      </c>
      <c r="V66" s="74">
        <v>6</v>
      </c>
      <c r="W66" s="74">
        <v>1</v>
      </c>
      <c r="X66" s="74">
        <v>0</v>
      </c>
      <c r="Y66" s="74">
        <v>0</v>
      </c>
      <c r="Z66" s="74">
        <v>0</v>
      </c>
      <c r="AA66" s="74">
        <v>1</v>
      </c>
      <c r="AB66" s="114">
        <v>2</v>
      </c>
      <c r="AC66" s="22" t="s">
        <v>6</v>
      </c>
      <c r="AD66" s="165"/>
      <c r="AE66" s="165"/>
      <c r="AF66" s="41"/>
      <c r="AG66" s="41"/>
    </row>
    <row r="67" spans="1:33" ht="15.6" customHeight="1" x14ac:dyDescent="0.2">
      <c r="A67" s="145">
        <v>21.02</v>
      </c>
      <c r="B67" s="20" t="s">
        <v>7</v>
      </c>
      <c r="C67" s="115" t="s">
        <v>70</v>
      </c>
      <c r="D67" s="89" t="s">
        <v>70</v>
      </c>
      <c r="E67" s="89" t="s">
        <v>70</v>
      </c>
      <c r="F67" s="89" t="s">
        <v>70</v>
      </c>
      <c r="G67" s="116" t="s">
        <v>70</v>
      </c>
      <c r="H67" s="87" t="s">
        <v>70</v>
      </c>
      <c r="I67" s="117">
        <v>0</v>
      </c>
      <c r="J67" s="85">
        <v>1</v>
      </c>
      <c r="K67" s="85">
        <v>0</v>
      </c>
      <c r="L67" s="85">
        <v>0</v>
      </c>
      <c r="M67" s="85">
        <v>1</v>
      </c>
      <c r="N67" s="85">
        <v>5</v>
      </c>
      <c r="O67" s="85">
        <v>0</v>
      </c>
      <c r="P67" s="119">
        <v>0</v>
      </c>
      <c r="Q67" s="83">
        <v>2</v>
      </c>
      <c r="R67" s="83">
        <v>3</v>
      </c>
      <c r="S67" s="83">
        <v>1</v>
      </c>
      <c r="T67" s="83">
        <v>0</v>
      </c>
      <c r="U67" s="83">
        <v>1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>
        <v>0</v>
      </c>
      <c r="AB67" s="90"/>
      <c r="AC67" s="23">
        <f>SUM(C67:AA67)</f>
        <v>14</v>
      </c>
      <c r="AD67" s="166"/>
      <c r="AE67" s="166"/>
      <c r="AF67" s="41"/>
      <c r="AG67" s="41"/>
    </row>
    <row r="68" spans="1:33" ht="15.6" customHeight="1" x14ac:dyDescent="0.2">
      <c r="A68" s="173" t="s">
        <v>28</v>
      </c>
      <c r="B68" s="20" t="s">
        <v>8</v>
      </c>
      <c r="C68" s="115" t="s">
        <v>70</v>
      </c>
      <c r="D68" s="97" t="s">
        <v>70</v>
      </c>
      <c r="E68" s="97" t="s">
        <v>70</v>
      </c>
      <c r="F68" s="97" t="s">
        <v>70</v>
      </c>
      <c r="G68" s="120" t="s">
        <v>70</v>
      </c>
      <c r="H68" s="95" t="s">
        <v>70</v>
      </c>
      <c r="I68" s="94">
        <f>I67</f>
        <v>0</v>
      </c>
      <c r="J68" s="93">
        <f t="shared" ref="J68:N68" si="41">I68-J66+J67</f>
        <v>1</v>
      </c>
      <c r="K68" s="93">
        <f t="shared" si="41"/>
        <v>1</v>
      </c>
      <c r="L68" s="93">
        <f t="shared" si="41"/>
        <v>1</v>
      </c>
      <c r="M68" s="93">
        <f t="shared" si="41"/>
        <v>2</v>
      </c>
      <c r="N68" s="93">
        <f t="shared" si="41"/>
        <v>7</v>
      </c>
      <c r="O68" s="93">
        <f>N68-O66+O67</f>
        <v>7</v>
      </c>
      <c r="P68" s="122">
        <f t="shared" ref="P68:AA68" si="42">O68-P66+P67</f>
        <v>6</v>
      </c>
      <c r="Q68" s="91">
        <f t="shared" si="42"/>
        <v>6</v>
      </c>
      <c r="R68" s="91">
        <f t="shared" si="42"/>
        <v>9</v>
      </c>
      <c r="S68" s="91">
        <f t="shared" si="42"/>
        <v>10</v>
      </c>
      <c r="T68" s="91">
        <f t="shared" si="42"/>
        <v>9</v>
      </c>
      <c r="U68" s="91">
        <f t="shared" si="42"/>
        <v>10</v>
      </c>
      <c r="V68" s="91">
        <f t="shared" si="42"/>
        <v>4</v>
      </c>
      <c r="W68" s="91">
        <f t="shared" si="42"/>
        <v>3</v>
      </c>
      <c r="X68" s="91">
        <f t="shared" si="42"/>
        <v>3</v>
      </c>
      <c r="Y68" s="91">
        <f t="shared" si="42"/>
        <v>3</v>
      </c>
      <c r="Z68" s="91">
        <f t="shared" si="42"/>
        <v>3</v>
      </c>
      <c r="AA68" s="91">
        <f t="shared" si="42"/>
        <v>2</v>
      </c>
      <c r="AB68" s="123">
        <f>AA68-AB66</f>
        <v>0</v>
      </c>
      <c r="AC68" s="24"/>
      <c r="AD68" s="167">
        <f>MAX(C68:AB68)</f>
        <v>10</v>
      </c>
      <c r="AE68" s="167">
        <f>SUM(C67:H67)</f>
        <v>0</v>
      </c>
      <c r="AF68" s="41"/>
      <c r="AG68" s="41"/>
    </row>
    <row r="69" spans="1:33" ht="15.6" customHeight="1" x14ac:dyDescent="0.2">
      <c r="A69" s="174"/>
      <c r="B69" s="20" t="s">
        <v>9</v>
      </c>
      <c r="C69" s="138"/>
      <c r="D69" s="137"/>
      <c r="E69" s="137"/>
      <c r="F69" s="137"/>
      <c r="G69" s="137"/>
      <c r="H69" s="124" t="s">
        <v>70</v>
      </c>
      <c r="I69" s="137"/>
      <c r="J69" s="137"/>
      <c r="K69" s="137"/>
      <c r="L69" s="137"/>
      <c r="M69" s="125">
        <v>21.08</v>
      </c>
      <c r="N69" s="137"/>
      <c r="O69" s="137"/>
      <c r="P69" s="127">
        <v>21.17</v>
      </c>
      <c r="Q69" s="137"/>
      <c r="R69" s="137"/>
      <c r="S69" s="137"/>
      <c r="T69" s="137"/>
      <c r="U69" s="137"/>
      <c r="V69" s="128">
        <v>21.27</v>
      </c>
      <c r="W69" s="137"/>
      <c r="X69" s="137"/>
      <c r="Y69" s="137"/>
      <c r="Z69" s="137"/>
      <c r="AA69" s="137"/>
      <c r="AB69" s="139">
        <v>21.36</v>
      </c>
      <c r="AC69" s="25">
        <f>33</f>
        <v>33</v>
      </c>
      <c r="AD69" s="166"/>
      <c r="AE69" s="166"/>
      <c r="AF69" s="41"/>
      <c r="AG69" s="41"/>
    </row>
    <row r="70" spans="1:33" ht="15.6" customHeight="1" x14ac:dyDescent="0.2">
      <c r="A70" s="175"/>
      <c r="B70" s="21" t="s">
        <v>10</v>
      </c>
      <c r="C70" s="140" t="s">
        <v>70</v>
      </c>
      <c r="D70" s="141"/>
      <c r="E70" s="141"/>
      <c r="F70" s="141"/>
      <c r="G70" s="141"/>
      <c r="H70" s="102" t="s">
        <v>70</v>
      </c>
      <c r="I70" s="142">
        <v>21.03</v>
      </c>
      <c r="J70" s="141"/>
      <c r="K70" s="141"/>
      <c r="L70" s="141"/>
      <c r="M70" s="129">
        <f>M69</f>
        <v>21.08</v>
      </c>
      <c r="N70" s="137"/>
      <c r="O70" s="141"/>
      <c r="P70" s="131">
        <f>P69</f>
        <v>21.17</v>
      </c>
      <c r="Q70" s="141"/>
      <c r="R70" s="141"/>
      <c r="S70" s="141"/>
      <c r="T70" s="141"/>
      <c r="U70" s="141"/>
      <c r="V70" s="101">
        <f>V69</f>
        <v>21.27</v>
      </c>
      <c r="W70" s="141"/>
      <c r="X70" s="141"/>
      <c r="Y70" s="141"/>
      <c r="Z70" s="141"/>
      <c r="AA70" s="141"/>
      <c r="AB70" s="143"/>
      <c r="AC70" s="24"/>
      <c r="AD70" s="168"/>
      <c r="AE70" s="168"/>
      <c r="AF70" s="41"/>
      <c r="AG70" s="41"/>
    </row>
    <row r="71" spans="1:33" ht="15.6" customHeight="1" thickBot="1" x14ac:dyDescent="0.25">
      <c r="A71" s="146">
        <v>526</v>
      </c>
      <c r="B71" s="43" t="s">
        <v>11</v>
      </c>
      <c r="C71" s="103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5"/>
      <c r="AC71" s="44"/>
      <c r="AD71" s="169"/>
      <c r="AE71" s="169"/>
      <c r="AF71" s="41"/>
      <c r="AG71" s="41"/>
    </row>
    <row r="72" spans="1:33" ht="15.6" customHeight="1" x14ac:dyDescent="0.2">
      <c r="A72" s="144"/>
      <c r="B72" s="18" t="s">
        <v>5</v>
      </c>
      <c r="C72" s="73"/>
      <c r="D72" s="80" t="s">
        <v>70</v>
      </c>
      <c r="E72" s="80" t="s">
        <v>70</v>
      </c>
      <c r="F72" s="80" t="s">
        <v>70</v>
      </c>
      <c r="G72" s="110" t="s">
        <v>70</v>
      </c>
      <c r="H72" s="78" t="s">
        <v>70</v>
      </c>
      <c r="I72" s="137"/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113">
        <v>0</v>
      </c>
      <c r="Q72" s="74">
        <v>0</v>
      </c>
      <c r="R72" s="74">
        <v>0</v>
      </c>
      <c r="S72" s="74">
        <v>0</v>
      </c>
      <c r="T72" s="74">
        <v>0</v>
      </c>
      <c r="U72" s="74">
        <v>0</v>
      </c>
      <c r="V72" s="74">
        <v>0</v>
      </c>
      <c r="W72" s="74">
        <v>0</v>
      </c>
      <c r="X72" s="74">
        <v>1</v>
      </c>
      <c r="Y72" s="74">
        <v>3</v>
      </c>
      <c r="Z72" s="74" t="s">
        <v>70</v>
      </c>
      <c r="AA72" s="74" t="s">
        <v>70</v>
      </c>
      <c r="AB72" s="114" t="s">
        <v>70</v>
      </c>
      <c r="AC72" s="22" t="s">
        <v>6</v>
      </c>
      <c r="AD72" s="165"/>
      <c r="AE72" s="165"/>
      <c r="AF72" s="41"/>
      <c r="AG72" s="41"/>
    </row>
    <row r="73" spans="1:33" ht="15.6" customHeight="1" x14ac:dyDescent="0.2">
      <c r="A73" s="145">
        <v>23</v>
      </c>
      <c r="B73" s="20" t="s">
        <v>7</v>
      </c>
      <c r="C73" s="115" t="s">
        <v>70</v>
      </c>
      <c r="D73" s="89" t="s">
        <v>70</v>
      </c>
      <c r="E73" s="89" t="s">
        <v>70</v>
      </c>
      <c r="F73" s="89" t="s">
        <v>70</v>
      </c>
      <c r="G73" s="116" t="s">
        <v>70</v>
      </c>
      <c r="H73" s="87" t="s">
        <v>70</v>
      </c>
      <c r="I73" s="117">
        <v>1</v>
      </c>
      <c r="J73" s="85">
        <v>0</v>
      </c>
      <c r="K73" s="85">
        <v>0</v>
      </c>
      <c r="L73" s="85">
        <v>0</v>
      </c>
      <c r="M73" s="85">
        <v>0</v>
      </c>
      <c r="N73" s="85">
        <v>1</v>
      </c>
      <c r="O73" s="85">
        <v>0</v>
      </c>
      <c r="P73" s="119">
        <v>0</v>
      </c>
      <c r="Q73" s="83">
        <v>0</v>
      </c>
      <c r="R73" s="83">
        <v>1</v>
      </c>
      <c r="S73" s="83">
        <v>1</v>
      </c>
      <c r="T73" s="83">
        <v>0</v>
      </c>
      <c r="U73" s="83">
        <v>0</v>
      </c>
      <c r="V73" s="83">
        <v>0</v>
      </c>
      <c r="W73" s="83">
        <v>0</v>
      </c>
      <c r="X73" s="83">
        <v>0</v>
      </c>
      <c r="Y73" s="83" t="s">
        <v>70</v>
      </c>
      <c r="Z73" s="83" t="s">
        <v>70</v>
      </c>
      <c r="AA73" s="83" t="s">
        <v>70</v>
      </c>
      <c r="AB73" s="90"/>
      <c r="AC73" s="23">
        <f>SUM(C73:AA73)</f>
        <v>4</v>
      </c>
      <c r="AD73" s="166"/>
      <c r="AE73" s="166"/>
      <c r="AF73" s="41"/>
      <c r="AG73" s="41"/>
    </row>
    <row r="74" spans="1:33" ht="15.6" customHeight="1" x14ac:dyDescent="0.2">
      <c r="A74" s="173" t="s">
        <v>28</v>
      </c>
      <c r="B74" s="20" t="s">
        <v>8</v>
      </c>
      <c r="C74" s="115" t="s">
        <v>70</v>
      </c>
      <c r="D74" s="97" t="s">
        <v>70</v>
      </c>
      <c r="E74" s="97" t="s">
        <v>70</v>
      </c>
      <c r="F74" s="97" t="s">
        <v>70</v>
      </c>
      <c r="G74" s="120" t="s">
        <v>70</v>
      </c>
      <c r="H74" s="95" t="s">
        <v>70</v>
      </c>
      <c r="I74" s="94">
        <f>I73</f>
        <v>1</v>
      </c>
      <c r="J74" s="93">
        <f t="shared" ref="J74:N74" si="43">I74-J72+J73</f>
        <v>1</v>
      </c>
      <c r="K74" s="93">
        <f t="shared" si="43"/>
        <v>1</v>
      </c>
      <c r="L74" s="93">
        <f t="shared" si="43"/>
        <v>1</v>
      </c>
      <c r="M74" s="93">
        <f t="shared" si="43"/>
        <v>1</v>
      </c>
      <c r="N74" s="93">
        <f t="shared" si="43"/>
        <v>2</v>
      </c>
      <c r="O74" s="93">
        <f>N74-O72+O73</f>
        <v>2</v>
      </c>
      <c r="P74" s="122">
        <f t="shared" ref="P74:X74" si="44">O74-P72+P73</f>
        <v>2</v>
      </c>
      <c r="Q74" s="91">
        <f t="shared" si="44"/>
        <v>2</v>
      </c>
      <c r="R74" s="91">
        <f t="shared" si="44"/>
        <v>3</v>
      </c>
      <c r="S74" s="91">
        <f t="shared" si="44"/>
        <v>4</v>
      </c>
      <c r="T74" s="91">
        <f t="shared" si="44"/>
        <v>4</v>
      </c>
      <c r="U74" s="91">
        <f t="shared" si="44"/>
        <v>4</v>
      </c>
      <c r="V74" s="91">
        <f t="shared" si="44"/>
        <v>4</v>
      </c>
      <c r="W74" s="91">
        <f t="shared" si="44"/>
        <v>4</v>
      </c>
      <c r="X74" s="91">
        <f t="shared" si="44"/>
        <v>3</v>
      </c>
      <c r="Y74" s="91">
        <f>X74-Y72</f>
        <v>0</v>
      </c>
      <c r="Z74" s="91" t="s">
        <v>70</v>
      </c>
      <c r="AA74" s="91" t="s">
        <v>70</v>
      </c>
      <c r="AB74" s="123" t="s">
        <v>70</v>
      </c>
      <c r="AC74" s="24"/>
      <c r="AD74" s="167">
        <f>MAX(C74:AB74)</f>
        <v>4</v>
      </c>
      <c r="AE74" s="167">
        <f>SUM(C73:H73)</f>
        <v>0</v>
      </c>
      <c r="AF74" s="41"/>
      <c r="AG74" s="41"/>
    </row>
    <row r="75" spans="1:33" ht="15.6" customHeight="1" x14ac:dyDescent="0.2">
      <c r="A75" s="174"/>
      <c r="B75" s="20" t="s">
        <v>9</v>
      </c>
      <c r="C75" s="138"/>
      <c r="D75" s="137"/>
      <c r="E75" s="137"/>
      <c r="F75" s="137"/>
      <c r="G75" s="137"/>
      <c r="H75" s="124" t="s">
        <v>70</v>
      </c>
      <c r="I75" s="137"/>
      <c r="J75" s="137"/>
      <c r="K75" s="137"/>
      <c r="L75" s="137"/>
      <c r="M75" s="125">
        <v>23.07</v>
      </c>
      <c r="N75" s="137"/>
      <c r="O75" s="137"/>
      <c r="P75" s="127">
        <v>23.13</v>
      </c>
      <c r="Q75" s="137"/>
      <c r="R75" s="137"/>
      <c r="S75" s="137"/>
      <c r="T75" s="137"/>
      <c r="U75" s="137"/>
      <c r="V75" s="128">
        <v>23.22</v>
      </c>
      <c r="W75" s="137"/>
      <c r="X75" s="137"/>
      <c r="Y75" s="137"/>
      <c r="Z75" s="137"/>
      <c r="AA75" s="137"/>
      <c r="AB75" s="139" t="s">
        <v>70</v>
      </c>
      <c r="AC75" s="25">
        <v>20</v>
      </c>
      <c r="AD75" s="166"/>
      <c r="AE75" s="166"/>
      <c r="AF75" s="41"/>
      <c r="AG75" s="41"/>
    </row>
    <row r="76" spans="1:33" ht="15.6" customHeight="1" x14ac:dyDescent="0.2">
      <c r="A76" s="175"/>
      <c r="B76" s="21" t="s">
        <v>10</v>
      </c>
      <c r="C76" s="140" t="s">
        <v>70</v>
      </c>
      <c r="D76" s="141"/>
      <c r="E76" s="141"/>
      <c r="F76" s="141"/>
      <c r="G76" s="141"/>
      <c r="H76" s="102" t="s">
        <v>70</v>
      </c>
      <c r="I76" s="142">
        <v>23.03</v>
      </c>
      <c r="J76" s="141"/>
      <c r="K76" s="141"/>
      <c r="L76" s="141"/>
      <c r="M76" s="129">
        <f>M75</f>
        <v>23.07</v>
      </c>
      <c r="N76" s="137"/>
      <c r="O76" s="141"/>
      <c r="P76" s="131">
        <f>P75</f>
        <v>23.13</v>
      </c>
      <c r="Q76" s="141"/>
      <c r="R76" s="141"/>
      <c r="S76" s="141"/>
      <c r="T76" s="141"/>
      <c r="U76" s="141"/>
      <c r="V76" s="101">
        <v>23.23</v>
      </c>
      <c r="W76" s="141"/>
      <c r="X76" s="141"/>
      <c r="Y76" s="141"/>
      <c r="Z76" s="141"/>
      <c r="AA76" s="141"/>
      <c r="AB76" s="143"/>
      <c r="AC76" s="24"/>
      <c r="AD76" s="168"/>
      <c r="AE76" s="168"/>
      <c r="AF76" s="41"/>
      <c r="AG76" s="41"/>
    </row>
    <row r="77" spans="1:33" ht="15.6" customHeight="1" thickBot="1" x14ac:dyDescent="0.25">
      <c r="A77" s="43">
        <v>526</v>
      </c>
      <c r="B77" s="43" t="s">
        <v>11</v>
      </c>
      <c r="C77" s="103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5"/>
      <c r="AC77" s="44"/>
      <c r="AD77" s="169"/>
      <c r="AE77" s="169"/>
      <c r="AF77" s="41"/>
      <c r="AG77" s="41"/>
    </row>
    <row r="78" spans="1:33" s="41" customFormat="1" ht="15.6" customHeight="1" thickBot="1" x14ac:dyDescent="0.25">
      <c r="A78" s="52" t="s">
        <v>12</v>
      </c>
      <c r="B78" s="48"/>
      <c r="C78" s="3"/>
      <c r="D78" s="4">
        <f t="shared" ref="D78:AB78" si="45">SUMIF($B6:$B77,"l. wys.",D6:D77)</f>
        <v>0</v>
      </c>
      <c r="E78" s="4">
        <f t="shared" si="45"/>
        <v>0</v>
      </c>
      <c r="F78" s="4">
        <f t="shared" si="45"/>
        <v>0</v>
      </c>
      <c r="G78" s="4">
        <f t="shared" si="45"/>
        <v>0</v>
      </c>
      <c r="H78" s="4">
        <f t="shared" si="45"/>
        <v>0</v>
      </c>
      <c r="I78" s="4">
        <f t="shared" si="45"/>
        <v>0</v>
      </c>
      <c r="J78" s="4">
        <f t="shared" si="45"/>
        <v>1</v>
      </c>
      <c r="K78" s="4">
        <f t="shared" si="45"/>
        <v>0</v>
      </c>
      <c r="L78" s="4">
        <f t="shared" si="45"/>
        <v>0</v>
      </c>
      <c r="M78" s="4">
        <f t="shared" si="45"/>
        <v>1</v>
      </c>
      <c r="N78" s="4">
        <f t="shared" si="45"/>
        <v>5</v>
      </c>
      <c r="O78" s="4">
        <f t="shared" si="45"/>
        <v>4</v>
      </c>
      <c r="P78" s="4">
        <f t="shared" si="45"/>
        <v>4</v>
      </c>
      <c r="Q78" s="4">
        <f t="shared" si="45"/>
        <v>23</v>
      </c>
      <c r="R78" s="4">
        <f t="shared" si="45"/>
        <v>14</v>
      </c>
      <c r="S78" s="4">
        <f t="shared" si="45"/>
        <v>12</v>
      </c>
      <c r="T78" s="4">
        <f t="shared" si="45"/>
        <v>20</v>
      </c>
      <c r="U78" s="4">
        <f t="shared" si="45"/>
        <v>36</v>
      </c>
      <c r="V78" s="4">
        <f t="shared" si="45"/>
        <v>79</v>
      </c>
      <c r="W78" s="4">
        <f t="shared" si="45"/>
        <v>23</v>
      </c>
      <c r="X78" s="4">
        <f t="shared" si="45"/>
        <v>21</v>
      </c>
      <c r="Y78" s="4">
        <f t="shared" si="45"/>
        <v>33</v>
      </c>
      <c r="Z78" s="4">
        <f t="shared" si="45"/>
        <v>62</v>
      </c>
      <c r="AA78" s="4">
        <f t="shared" si="45"/>
        <v>41</v>
      </c>
      <c r="AB78" s="4">
        <f t="shared" si="45"/>
        <v>41</v>
      </c>
      <c r="AC78" s="40" t="str">
        <f>"Σ: "&amp;SUM(C78:AB78)</f>
        <v>Σ: 420</v>
      </c>
      <c r="AE78" s="170">
        <f>SUM(AE$6:AE74)</f>
        <v>12</v>
      </c>
    </row>
    <row r="79" spans="1:33" s="41" customFormat="1" ht="15.6" customHeight="1" thickBot="1" x14ac:dyDescent="0.25">
      <c r="A79" s="53" t="s">
        <v>13</v>
      </c>
      <c r="B79" s="49"/>
      <c r="C79" s="5">
        <f t="shared" ref="C79:AA79" si="46">SUMIF($B6:$B77,"l. wsiad.",C6:C77)</f>
        <v>3</v>
      </c>
      <c r="D79" s="6">
        <f t="shared" si="46"/>
        <v>5</v>
      </c>
      <c r="E79" s="6">
        <f t="shared" si="46"/>
        <v>1</v>
      </c>
      <c r="F79" s="6">
        <f t="shared" si="46"/>
        <v>0</v>
      </c>
      <c r="G79" s="6">
        <f t="shared" si="46"/>
        <v>3</v>
      </c>
      <c r="H79" s="6">
        <f t="shared" si="46"/>
        <v>0</v>
      </c>
      <c r="I79" s="6">
        <f t="shared" si="46"/>
        <v>15</v>
      </c>
      <c r="J79" s="6">
        <f t="shared" si="46"/>
        <v>18</v>
      </c>
      <c r="K79" s="6">
        <f t="shared" si="46"/>
        <v>12</v>
      </c>
      <c r="L79" s="6">
        <f t="shared" si="46"/>
        <v>36</v>
      </c>
      <c r="M79" s="6">
        <f t="shared" si="46"/>
        <v>26</v>
      </c>
      <c r="N79" s="6">
        <f t="shared" si="46"/>
        <v>33</v>
      </c>
      <c r="O79" s="6">
        <f t="shared" si="46"/>
        <v>18</v>
      </c>
      <c r="P79" s="6">
        <f t="shared" si="46"/>
        <v>12</v>
      </c>
      <c r="Q79" s="6">
        <f t="shared" si="46"/>
        <v>33</v>
      </c>
      <c r="R79" s="6">
        <f t="shared" si="46"/>
        <v>31</v>
      </c>
      <c r="S79" s="6">
        <f t="shared" si="46"/>
        <v>28</v>
      </c>
      <c r="T79" s="6">
        <f t="shared" si="46"/>
        <v>12</v>
      </c>
      <c r="U79" s="6">
        <f t="shared" si="46"/>
        <v>22</v>
      </c>
      <c r="V79" s="6">
        <f t="shared" si="46"/>
        <v>50</v>
      </c>
      <c r="W79" s="6">
        <f t="shared" si="46"/>
        <v>34</v>
      </c>
      <c r="X79" s="6">
        <f t="shared" si="46"/>
        <v>3</v>
      </c>
      <c r="Y79" s="6">
        <f t="shared" si="46"/>
        <v>5</v>
      </c>
      <c r="Z79" s="6">
        <f t="shared" si="46"/>
        <v>15</v>
      </c>
      <c r="AA79" s="7">
        <f t="shared" si="46"/>
        <v>5</v>
      </c>
      <c r="AB79" s="8"/>
      <c r="AC79" s="42" t="str">
        <f>"Σ: "&amp;SUM(C79:AB79)</f>
        <v>Σ: 420</v>
      </c>
    </row>
    <row r="80" spans="1:33" x14ac:dyDescent="0.2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54" t="s">
        <v>12</v>
      </c>
      <c r="Y80" s="55"/>
      <c r="Z80" s="55"/>
      <c r="AA80" s="55"/>
      <c r="AB80" s="55"/>
      <c r="AC80" s="56" t="str">
        <f>"Σ: "&amp;SUM(C78:AB78)+SUM('N Promienna&gt;Dębowa '!C78:AB78)</f>
        <v>Σ: 909</v>
      </c>
      <c r="AD80" s="41"/>
      <c r="AE80" s="41"/>
      <c r="AF80" s="41"/>
      <c r="AG80" s="41"/>
    </row>
    <row r="81" spans="1:33" ht="15.75" thickBot="1" x14ac:dyDescent="0.25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57" t="s">
        <v>13</v>
      </c>
      <c r="Y81" s="58"/>
      <c r="Z81" s="58"/>
      <c r="AA81" s="58"/>
      <c r="AB81" s="58"/>
      <c r="AC81" s="59" t="str">
        <f>"Σ: "&amp;SUM(C79:AB79)+SUM('N Promienna&gt;Dębowa '!C79:AB79)</f>
        <v>Σ: 909</v>
      </c>
      <c r="AD81" s="41"/>
      <c r="AE81" s="41"/>
      <c r="AF81" s="41"/>
      <c r="AG81" s="41"/>
    </row>
    <row r="82" spans="1:33" x14ac:dyDescent="0.2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</row>
    <row r="83" spans="1:33" x14ac:dyDescent="0.2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</row>
    <row r="84" spans="1:33" x14ac:dyDescent="0.2">
      <c r="AD84" s="41"/>
      <c r="AE84" s="41"/>
    </row>
    <row r="85" spans="1:33" x14ac:dyDescent="0.2">
      <c r="AD85" s="41"/>
      <c r="AE85" s="41"/>
    </row>
    <row r="86" spans="1:33" x14ac:dyDescent="0.2">
      <c r="AD86" s="171"/>
      <c r="AE86" s="31"/>
    </row>
  </sheetData>
  <sheetProtection selectLockedCells="1" selectUnlockedCells="1"/>
  <mergeCells count="12">
    <mergeCell ref="A8:A10"/>
    <mergeCell ref="A14:A16"/>
    <mergeCell ref="A20:A22"/>
    <mergeCell ref="A26:A28"/>
    <mergeCell ref="A32:A34"/>
    <mergeCell ref="A74:A76"/>
    <mergeCell ref="A38:A40"/>
    <mergeCell ref="A44:A46"/>
    <mergeCell ref="A50:A52"/>
    <mergeCell ref="A56:A58"/>
    <mergeCell ref="A62:A64"/>
    <mergeCell ref="A68:A70"/>
  </mergeCells>
  <conditionalFormatting sqref="AC8:AC77">
    <cfRule type="expression" dxfId="83" priority="104" stopIfTrue="1">
      <formula>AN8</formula>
    </cfRule>
  </conditionalFormatting>
  <conditionalFormatting sqref="AC20:AC23">
    <cfRule type="expression" dxfId="82" priority="103" stopIfTrue="1">
      <formula>AN20</formula>
    </cfRule>
  </conditionalFormatting>
  <conditionalFormatting sqref="AC20:AC23">
    <cfRule type="expression" dxfId="81" priority="102" stopIfTrue="1">
      <formula>AN20</formula>
    </cfRule>
  </conditionalFormatting>
  <conditionalFormatting sqref="AC20:AC23">
    <cfRule type="expression" dxfId="80" priority="101" stopIfTrue="1">
      <formula>AN20</formula>
    </cfRule>
  </conditionalFormatting>
  <conditionalFormatting sqref="AC14:AC17">
    <cfRule type="expression" dxfId="79" priority="100" stopIfTrue="1">
      <formula>AN14</formula>
    </cfRule>
  </conditionalFormatting>
  <conditionalFormatting sqref="AC14:AC17">
    <cfRule type="expression" dxfId="78" priority="99" stopIfTrue="1">
      <formula>AN14</formula>
    </cfRule>
  </conditionalFormatting>
  <conditionalFormatting sqref="AC14:AC17">
    <cfRule type="expression" dxfId="77" priority="98" stopIfTrue="1">
      <formula>AN14</formula>
    </cfRule>
  </conditionalFormatting>
  <conditionalFormatting sqref="AC44:AC47">
    <cfRule type="expression" dxfId="76" priority="94" stopIfTrue="1">
      <formula>AN44</formula>
    </cfRule>
  </conditionalFormatting>
  <conditionalFormatting sqref="AC44:AC47">
    <cfRule type="expression" dxfId="75" priority="93" stopIfTrue="1">
      <formula>AN44</formula>
    </cfRule>
  </conditionalFormatting>
  <conditionalFormatting sqref="AC44:AC47">
    <cfRule type="expression" dxfId="74" priority="92" stopIfTrue="1">
      <formula>AN44</formula>
    </cfRule>
  </conditionalFormatting>
  <conditionalFormatting sqref="AC26:AC29">
    <cfRule type="expression" dxfId="73" priority="91" stopIfTrue="1">
      <formula>AN26</formula>
    </cfRule>
  </conditionalFormatting>
  <conditionalFormatting sqref="AC26:AC29">
    <cfRule type="expression" dxfId="72" priority="90" stopIfTrue="1">
      <formula>AN26</formula>
    </cfRule>
  </conditionalFormatting>
  <conditionalFormatting sqref="AC26:AC29">
    <cfRule type="expression" dxfId="71" priority="89" stopIfTrue="1">
      <formula>AN26</formula>
    </cfRule>
  </conditionalFormatting>
  <conditionalFormatting sqref="AC32:AC41">
    <cfRule type="expression" dxfId="70" priority="88" stopIfTrue="1">
      <formula>AN32</formula>
    </cfRule>
  </conditionalFormatting>
  <conditionalFormatting sqref="AC32:AC41">
    <cfRule type="expression" dxfId="69" priority="87" stopIfTrue="1">
      <formula>AN32</formula>
    </cfRule>
  </conditionalFormatting>
  <conditionalFormatting sqref="AC32:AC41">
    <cfRule type="expression" dxfId="68" priority="86" stopIfTrue="1">
      <formula>AN32</formula>
    </cfRule>
  </conditionalFormatting>
  <conditionalFormatting sqref="AC56:AC59">
    <cfRule type="expression" dxfId="67" priority="85" stopIfTrue="1">
      <formula>AN56</formula>
    </cfRule>
  </conditionalFormatting>
  <conditionalFormatting sqref="AC56:AC59">
    <cfRule type="expression" dxfId="66" priority="84" stopIfTrue="1">
      <formula>AN56</formula>
    </cfRule>
  </conditionalFormatting>
  <conditionalFormatting sqref="AC56:AC59">
    <cfRule type="expression" dxfId="65" priority="83" stopIfTrue="1">
      <formula>AN56</formula>
    </cfRule>
  </conditionalFormatting>
  <conditionalFormatting sqref="AC50:AC53">
    <cfRule type="expression" dxfId="64" priority="79" stopIfTrue="1">
      <formula>AN50</formula>
    </cfRule>
  </conditionalFormatting>
  <conditionalFormatting sqref="AC50:AC53">
    <cfRule type="expression" dxfId="63" priority="78" stopIfTrue="1">
      <formula>AN50</formula>
    </cfRule>
  </conditionalFormatting>
  <conditionalFormatting sqref="AC50:AC53">
    <cfRule type="expression" dxfId="62" priority="77" stopIfTrue="1">
      <formula>AN50</formula>
    </cfRule>
  </conditionalFormatting>
  <conditionalFormatting sqref="AC62:AC65">
    <cfRule type="expression" dxfId="61" priority="76" stopIfTrue="1">
      <formula>AN62</formula>
    </cfRule>
  </conditionalFormatting>
  <conditionalFormatting sqref="AC62:AC65">
    <cfRule type="expression" dxfId="60" priority="75" stopIfTrue="1">
      <formula>AN62</formula>
    </cfRule>
  </conditionalFormatting>
  <conditionalFormatting sqref="AC62:AC65">
    <cfRule type="expression" dxfId="59" priority="74" stopIfTrue="1">
      <formula>AN62</formula>
    </cfRule>
  </conditionalFormatting>
  <conditionalFormatting sqref="AC74:AC77">
    <cfRule type="expression" dxfId="58" priority="73" stopIfTrue="1">
      <formula>AN74</formula>
    </cfRule>
  </conditionalFormatting>
  <conditionalFormatting sqref="AC74:AC77">
    <cfRule type="expression" dxfId="57" priority="72" stopIfTrue="1">
      <formula>AN74</formula>
    </cfRule>
  </conditionalFormatting>
  <conditionalFormatting sqref="AC74:AC77">
    <cfRule type="expression" dxfId="56" priority="71" stopIfTrue="1">
      <formula>AN74</formula>
    </cfRule>
  </conditionalFormatting>
  <conditionalFormatting sqref="AC68:AC71">
    <cfRule type="expression" dxfId="55" priority="70" stopIfTrue="1">
      <formula>AN68</formula>
    </cfRule>
  </conditionalFormatting>
  <conditionalFormatting sqref="AC68:AC71">
    <cfRule type="expression" dxfId="54" priority="69" stopIfTrue="1">
      <formula>AN68</formula>
    </cfRule>
  </conditionalFormatting>
  <conditionalFormatting sqref="AC68:AC71">
    <cfRule type="expression" dxfId="53" priority="68" stopIfTrue="1">
      <formula>AN68</formula>
    </cfRule>
  </conditionalFormatting>
  <conditionalFormatting sqref="C8:AB8 C14:AB14 C20:AB20 C26:AB26 C32:AB32 C44:AB44 C50:AB50 C56:AB56 C62:AB62 C68:AB68 C74:AB74">
    <cfRule type="cellIs" dxfId="52" priority="64" stopIfTrue="1" operator="equal">
      <formula>$AD8</formula>
    </cfRule>
  </conditionalFormatting>
  <conditionalFormatting sqref="C56:J56">
    <cfRule type="cellIs" dxfId="51" priority="63" stopIfTrue="1" operator="equal">
      <formula>$AD56</formula>
    </cfRule>
  </conditionalFormatting>
  <conditionalFormatting sqref="C20:J20">
    <cfRule type="cellIs" dxfId="50" priority="61" stopIfTrue="1" operator="equal">
      <formula>$AD20</formula>
    </cfRule>
  </conditionalFormatting>
  <conditionalFormatting sqref="C8:J8">
    <cfRule type="cellIs" dxfId="49" priority="60" stopIfTrue="1" operator="equal">
      <formula>$AD8</formula>
    </cfRule>
  </conditionalFormatting>
  <conditionalFormatting sqref="C8:J8">
    <cfRule type="cellIs" dxfId="48" priority="59" stopIfTrue="1" operator="equal">
      <formula>$AD8</formula>
    </cfRule>
  </conditionalFormatting>
  <conditionalFormatting sqref="C8:J8">
    <cfRule type="cellIs" dxfId="47" priority="58" stopIfTrue="1" operator="equal">
      <formula>$AD8</formula>
    </cfRule>
  </conditionalFormatting>
  <conditionalFormatting sqref="C8:J8">
    <cfRule type="cellIs" dxfId="46" priority="57" stopIfTrue="1" operator="equal">
      <formula>$AD8</formula>
    </cfRule>
  </conditionalFormatting>
  <conditionalFormatting sqref="C8:J8">
    <cfRule type="cellIs" dxfId="45" priority="56" stopIfTrue="1" operator="equal">
      <formula>$AD8</formula>
    </cfRule>
  </conditionalFormatting>
  <conditionalFormatting sqref="C14:J14">
    <cfRule type="cellIs" dxfId="44" priority="55" stopIfTrue="1" operator="equal">
      <formula>$AD14</formula>
    </cfRule>
  </conditionalFormatting>
  <conditionalFormatting sqref="C14:J14">
    <cfRule type="cellIs" dxfId="43" priority="54" stopIfTrue="1" operator="equal">
      <formula>$AD14</formula>
    </cfRule>
  </conditionalFormatting>
  <conditionalFormatting sqref="C14:J14">
    <cfRule type="cellIs" dxfId="42" priority="53" stopIfTrue="1" operator="equal">
      <formula>$AD14</formula>
    </cfRule>
  </conditionalFormatting>
  <conditionalFormatting sqref="C14:J14">
    <cfRule type="cellIs" dxfId="41" priority="52" stopIfTrue="1" operator="equal">
      <formula>$AD14</formula>
    </cfRule>
  </conditionalFormatting>
  <conditionalFormatting sqref="C14:J14">
    <cfRule type="cellIs" dxfId="40" priority="51" stopIfTrue="1" operator="equal">
      <formula>$AD14</formula>
    </cfRule>
  </conditionalFormatting>
  <conditionalFormatting sqref="C26:J26">
    <cfRule type="cellIs" dxfId="39" priority="45" stopIfTrue="1" operator="equal">
      <formula>$AD26</formula>
    </cfRule>
  </conditionalFormatting>
  <conditionalFormatting sqref="C26:J26">
    <cfRule type="cellIs" dxfId="38" priority="44" stopIfTrue="1" operator="equal">
      <formula>$AD26</formula>
    </cfRule>
  </conditionalFormatting>
  <conditionalFormatting sqref="C26:J26">
    <cfRule type="cellIs" dxfId="37" priority="43" stopIfTrue="1" operator="equal">
      <formula>$AD26</formula>
    </cfRule>
  </conditionalFormatting>
  <conditionalFormatting sqref="C26:J26">
    <cfRule type="cellIs" dxfId="36" priority="42" stopIfTrue="1" operator="equal">
      <formula>$AD26</formula>
    </cfRule>
  </conditionalFormatting>
  <conditionalFormatting sqref="C26:J26">
    <cfRule type="cellIs" dxfId="35" priority="41" stopIfTrue="1" operator="equal">
      <formula>$AD26</formula>
    </cfRule>
  </conditionalFormatting>
  <conditionalFormatting sqref="C32:J32">
    <cfRule type="cellIs" dxfId="34" priority="40" stopIfTrue="1" operator="equal">
      <formula>$AD32</formula>
    </cfRule>
  </conditionalFormatting>
  <conditionalFormatting sqref="C32:J32">
    <cfRule type="cellIs" dxfId="33" priority="39" stopIfTrue="1" operator="equal">
      <formula>$AD32</formula>
    </cfRule>
  </conditionalFormatting>
  <conditionalFormatting sqref="C32:J32">
    <cfRule type="cellIs" dxfId="32" priority="38" stopIfTrue="1" operator="equal">
      <formula>$AD32</formula>
    </cfRule>
  </conditionalFormatting>
  <conditionalFormatting sqref="C32:J32">
    <cfRule type="cellIs" dxfId="31" priority="37" stopIfTrue="1" operator="equal">
      <formula>$AD32</formula>
    </cfRule>
  </conditionalFormatting>
  <conditionalFormatting sqref="C32:J32">
    <cfRule type="cellIs" dxfId="30" priority="36" stopIfTrue="1" operator="equal">
      <formula>$AD32</formula>
    </cfRule>
  </conditionalFormatting>
  <conditionalFormatting sqref="C44:J44">
    <cfRule type="cellIs" dxfId="29" priority="35" stopIfTrue="1" operator="equal">
      <formula>$AD44</formula>
    </cfRule>
  </conditionalFormatting>
  <conditionalFormatting sqref="C44:J44">
    <cfRule type="cellIs" dxfId="28" priority="34" stopIfTrue="1" operator="equal">
      <formula>$AD44</formula>
    </cfRule>
  </conditionalFormatting>
  <conditionalFormatting sqref="C44:J44">
    <cfRule type="cellIs" dxfId="27" priority="33" stopIfTrue="1" operator="equal">
      <formula>$AD44</formula>
    </cfRule>
  </conditionalFormatting>
  <conditionalFormatting sqref="C44:J44">
    <cfRule type="cellIs" dxfId="26" priority="32" stopIfTrue="1" operator="equal">
      <formula>$AD44</formula>
    </cfRule>
  </conditionalFormatting>
  <conditionalFormatting sqref="C44:J44">
    <cfRule type="cellIs" dxfId="25" priority="31" stopIfTrue="1" operator="equal">
      <formula>$AD44</formula>
    </cfRule>
  </conditionalFormatting>
  <conditionalFormatting sqref="C50:J50">
    <cfRule type="cellIs" dxfId="24" priority="30" stopIfTrue="1" operator="equal">
      <formula>$AD50</formula>
    </cfRule>
  </conditionalFormatting>
  <conditionalFormatting sqref="C50:J50">
    <cfRule type="cellIs" dxfId="23" priority="29" stopIfTrue="1" operator="equal">
      <formula>$AD50</formula>
    </cfRule>
  </conditionalFormatting>
  <conditionalFormatting sqref="C50:J50">
    <cfRule type="cellIs" dxfId="22" priority="28" stopIfTrue="1" operator="equal">
      <formula>$AD50</formula>
    </cfRule>
  </conditionalFormatting>
  <conditionalFormatting sqref="C50:J50">
    <cfRule type="cellIs" dxfId="21" priority="27" stopIfTrue="1" operator="equal">
      <formula>$AD50</formula>
    </cfRule>
  </conditionalFormatting>
  <conditionalFormatting sqref="C50:J50">
    <cfRule type="cellIs" dxfId="20" priority="26" stopIfTrue="1" operator="equal">
      <formula>$AD50</formula>
    </cfRule>
  </conditionalFormatting>
  <conditionalFormatting sqref="C62:J62">
    <cfRule type="cellIs" dxfId="19" priority="25" stopIfTrue="1" operator="equal">
      <formula>$AD62</formula>
    </cfRule>
  </conditionalFormatting>
  <conditionalFormatting sqref="C62:J62">
    <cfRule type="cellIs" dxfId="18" priority="24" stopIfTrue="1" operator="equal">
      <formula>$AD62</formula>
    </cfRule>
  </conditionalFormatting>
  <conditionalFormatting sqref="C62:J62">
    <cfRule type="cellIs" dxfId="17" priority="23" stopIfTrue="1" operator="equal">
      <formula>$AD62</formula>
    </cfRule>
  </conditionalFormatting>
  <conditionalFormatting sqref="C62:J62">
    <cfRule type="cellIs" dxfId="16" priority="22" stopIfTrue="1" operator="equal">
      <formula>$AD62</formula>
    </cfRule>
  </conditionalFormatting>
  <conditionalFormatting sqref="C62:J62">
    <cfRule type="cellIs" dxfId="15" priority="21" stopIfTrue="1" operator="equal">
      <formula>$AD62</formula>
    </cfRule>
  </conditionalFormatting>
  <conditionalFormatting sqref="C68:J68">
    <cfRule type="cellIs" dxfId="14" priority="20" stopIfTrue="1" operator="equal">
      <formula>$AD68</formula>
    </cfRule>
  </conditionalFormatting>
  <conditionalFormatting sqref="C68:J68">
    <cfRule type="cellIs" dxfId="13" priority="19" stopIfTrue="1" operator="equal">
      <formula>$AD68</formula>
    </cfRule>
  </conditionalFormatting>
  <conditionalFormatting sqref="C68:J68">
    <cfRule type="cellIs" dxfId="12" priority="18" stopIfTrue="1" operator="equal">
      <formula>$AD68</formula>
    </cfRule>
  </conditionalFormatting>
  <conditionalFormatting sqref="C68:J68">
    <cfRule type="cellIs" dxfId="11" priority="17" stopIfTrue="1" operator="equal">
      <formula>$AD68</formula>
    </cfRule>
  </conditionalFormatting>
  <conditionalFormatting sqref="C68:J68">
    <cfRule type="cellIs" dxfId="10" priority="16" stopIfTrue="1" operator="equal">
      <formula>$AD68</formula>
    </cfRule>
  </conditionalFormatting>
  <conditionalFormatting sqref="C74:J74">
    <cfRule type="cellIs" dxfId="9" priority="10" stopIfTrue="1" operator="equal">
      <formula>$AD74</formula>
    </cfRule>
  </conditionalFormatting>
  <conditionalFormatting sqref="C74:J74">
    <cfRule type="cellIs" dxfId="8" priority="9" stopIfTrue="1" operator="equal">
      <formula>$AD74</formula>
    </cfRule>
  </conditionalFormatting>
  <conditionalFormatting sqref="C74:J74">
    <cfRule type="cellIs" dxfId="7" priority="8" stopIfTrue="1" operator="equal">
      <formula>$AD74</formula>
    </cfRule>
  </conditionalFormatting>
  <conditionalFormatting sqref="C74:J74">
    <cfRule type="cellIs" dxfId="6" priority="7" stopIfTrue="1" operator="equal">
      <formula>$AD74</formula>
    </cfRule>
  </conditionalFormatting>
  <conditionalFormatting sqref="C74:J74">
    <cfRule type="cellIs" dxfId="5" priority="6" stopIfTrue="1" operator="equal">
      <formula>$AD74</formula>
    </cfRule>
  </conditionalFormatting>
  <conditionalFormatting sqref="AC38:AC41">
    <cfRule type="expression" dxfId="4" priority="5" stopIfTrue="1">
      <formula>AN38</formula>
    </cfRule>
  </conditionalFormatting>
  <conditionalFormatting sqref="AC38:AC41">
    <cfRule type="expression" dxfId="3" priority="4" stopIfTrue="1">
      <formula>AN38</formula>
    </cfRule>
  </conditionalFormatting>
  <conditionalFormatting sqref="AC38:AC41">
    <cfRule type="expression" dxfId="2" priority="3" stopIfTrue="1">
      <formula>AN38</formula>
    </cfRule>
  </conditionalFormatting>
  <conditionalFormatting sqref="C38:AB38">
    <cfRule type="cellIs" dxfId="1" priority="2" stopIfTrue="1" operator="equal">
      <formula>$AD38</formula>
    </cfRule>
  </conditionalFormatting>
  <conditionalFormatting sqref="C38:J38">
    <cfRule type="cellIs" dxfId="0" priority="1" stopIfTrue="1" operator="equal">
      <formula>$AD38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3" manualBreakCount="3">
    <brk id="29" max="28" man="1"/>
    <brk id="53" max="28" man="1"/>
    <brk id="77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Promienna&gt;Dębowa</vt:lpstr>
      <vt:lpstr>P Dębowa&gt;Promienna</vt:lpstr>
      <vt:lpstr>S Promienna&gt;Dębowa</vt:lpstr>
      <vt:lpstr>S Dębowa&gt;Promienna</vt:lpstr>
      <vt:lpstr>N Promienna&gt;Dębowa </vt:lpstr>
      <vt:lpstr>N Dębowa&gt;Promienna</vt:lpstr>
      <vt:lpstr>'N Dębowa&gt;Promienna'!Obszar_wydruku</vt:lpstr>
      <vt:lpstr>'N Promienna&gt;Dębowa '!Obszar_wydruku</vt:lpstr>
      <vt:lpstr>'P Dębowa&gt;Promienna'!Obszar_wydruku</vt:lpstr>
      <vt:lpstr>'P Promienna&gt;Dębowa'!Obszar_wydruku</vt:lpstr>
      <vt:lpstr>'S Dębowa&gt;Promienna'!Obszar_wydruku</vt:lpstr>
      <vt:lpstr>'S Promienna&gt;Dębowa'!Obszar_wydruku</vt:lpstr>
      <vt:lpstr>'N Dębowa&gt;Promienna'!Tytuły_wydruku</vt:lpstr>
      <vt:lpstr>'N Promienna&gt;Dębowa '!Tytuły_wydruku</vt:lpstr>
      <vt:lpstr>'P Dębowa&gt;Promienna'!Tytuły_wydruku</vt:lpstr>
      <vt:lpstr>'P Promienna&gt;Dębowa'!Tytuły_wydruku</vt:lpstr>
      <vt:lpstr>'S Dębowa&gt;Promienna'!Tytuły_wydruku</vt:lpstr>
      <vt:lpstr>'S Promienna&gt;Dębowa'!Tytuły_wydruku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2016-05-21T15:52:08Z</cp:lastPrinted>
  <dcterms:created xsi:type="dcterms:W3CDTF">2016-03-12T10:21:56Z</dcterms:created>
  <dcterms:modified xsi:type="dcterms:W3CDTF">2016-05-22T11:41:41Z</dcterms:modified>
</cp:coreProperties>
</file>